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инансовый план  на 2010 г." sheetId="1" r:id="rId1"/>
    <sheet name="Расшифровка к финансовому плану" sheetId="2" r:id="rId2"/>
  </sheets>
  <definedNames/>
  <calcPr fullCalcOnLoad="1"/>
</workbook>
</file>

<file path=xl/sharedStrings.xml><?xml version="1.0" encoding="utf-8"?>
<sst xmlns="http://schemas.openxmlformats.org/spreadsheetml/2006/main" count="304" uniqueCount="134">
  <si>
    <t>Общая площадь жилых помещений</t>
  </si>
  <si>
    <t>Общая площадь нежилых помещений</t>
  </si>
  <si>
    <t>Общая площадь убираемая , в т.ч.</t>
  </si>
  <si>
    <t>Асфальт дворовый</t>
  </si>
  <si>
    <t>Асфальт фасадный</t>
  </si>
  <si>
    <t>Газоны</t>
  </si>
  <si>
    <t>Уборка лестничных клеток</t>
  </si>
  <si>
    <t>Количество проживающих</t>
  </si>
  <si>
    <t>№ п/п</t>
  </si>
  <si>
    <t xml:space="preserve">                 Наименование статей</t>
  </si>
  <si>
    <t xml:space="preserve">                          Д О Х О Д Ы</t>
  </si>
  <si>
    <t>Платные услуги</t>
  </si>
  <si>
    <t>Всего доходов с НДС</t>
  </si>
  <si>
    <t xml:space="preserve">                         Р А С Х О Д Ы</t>
  </si>
  <si>
    <t xml:space="preserve">  1.1</t>
  </si>
  <si>
    <t>Благоустройство и санитарная очистка домовладений</t>
  </si>
  <si>
    <t>Итого заработная плата</t>
  </si>
  <si>
    <t>Спецодежда,инвентарь</t>
  </si>
  <si>
    <t>Вывоз КГМ</t>
  </si>
  <si>
    <t>Всего по статье</t>
  </si>
  <si>
    <t xml:space="preserve">  1.2</t>
  </si>
  <si>
    <t>Содержание домохозяйства</t>
  </si>
  <si>
    <t>Электроэнергия  мест общего пользования</t>
  </si>
  <si>
    <t xml:space="preserve">Обслуживание ВДГО </t>
  </si>
  <si>
    <t xml:space="preserve">  1.3</t>
  </si>
  <si>
    <t xml:space="preserve">  1.4</t>
  </si>
  <si>
    <t xml:space="preserve">  - оплата труда бригады по текущему ремонту</t>
  </si>
  <si>
    <t xml:space="preserve"> Итого заработная плата</t>
  </si>
  <si>
    <t>Материалы</t>
  </si>
  <si>
    <t xml:space="preserve">Спецодежда,инвентарь </t>
  </si>
  <si>
    <t>Г С М , запчасти</t>
  </si>
  <si>
    <t>Прочие затраты</t>
  </si>
  <si>
    <t xml:space="preserve"> 1.5</t>
  </si>
  <si>
    <t>Прочие прямые затраты</t>
  </si>
  <si>
    <t>Содержание мастерских</t>
  </si>
  <si>
    <t xml:space="preserve"> - электроэнергия</t>
  </si>
  <si>
    <t xml:space="preserve"> - отопление</t>
  </si>
  <si>
    <t xml:space="preserve"> - ХВС,водоотведение</t>
  </si>
  <si>
    <t xml:space="preserve"> - текущий ремонт</t>
  </si>
  <si>
    <t>Услуги КВЦ</t>
  </si>
  <si>
    <t xml:space="preserve">  1.6</t>
  </si>
  <si>
    <t xml:space="preserve">Общеэксплуатационные расходы </t>
  </si>
  <si>
    <t>Содержание АУП</t>
  </si>
  <si>
    <t xml:space="preserve"> - услуги связи</t>
  </si>
  <si>
    <t xml:space="preserve">  1.7</t>
  </si>
  <si>
    <t>Внеэксплуатационные расходы</t>
  </si>
  <si>
    <t xml:space="preserve">Себестоимость оказанных услуг </t>
  </si>
  <si>
    <t>Всего расходов</t>
  </si>
  <si>
    <t>Эксплуатируемая площадь жилищного фонда</t>
  </si>
  <si>
    <t xml:space="preserve">    Сумма,руб.</t>
  </si>
  <si>
    <t>Себестоимость услуг по содержанию жилищного фонда</t>
  </si>
  <si>
    <t>Начисление на з/плату  14,2 %</t>
  </si>
  <si>
    <t>Расходы по содержанию и ремонту лифтового оборудования</t>
  </si>
  <si>
    <t>Текущий ремонт конструктивных элементов зданий и внутреннего</t>
  </si>
  <si>
    <t>инженерного оборудования</t>
  </si>
  <si>
    <t>Оплата труда в т.ч.</t>
  </si>
  <si>
    <t>Оплата труда АУП</t>
  </si>
  <si>
    <t>Экономист</t>
  </si>
  <si>
    <t xml:space="preserve"> - канцтовары, проездные,содержание орг.техники</t>
  </si>
  <si>
    <t xml:space="preserve">                                                                                     " У Т В Е Р Ж Д А Ю "</t>
  </si>
  <si>
    <t>УСН 10%</t>
  </si>
  <si>
    <t>1 квартал</t>
  </si>
  <si>
    <t>январь</t>
  </si>
  <si>
    <t>февраль</t>
  </si>
  <si>
    <t>март</t>
  </si>
  <si>
    <t xml:space="preserve">№ </t>
  </si>
  <si>
    <t xml:space="preserve">             " У Т В Е Р Ж Д А Ю"</t>
  </si>
  <si>
    <t>Всего,руб</t>
  </si>
  <si>
    <t xml:space="preserve">                                                 Финансовый план на 1 квартал 2010г.</t>
  </si>
  <si>
    <t>Захоронение ТБО м3 х 637,5м3 х 35,02руб.</t>
  </si>
  <si>
    <t xml:space="preserve">Услуги  аварийно-ремонтной службы  </t>
  </si>
  <si>
    <t xml:space="preserve">  - дворники </t>
  </si>
  <si>
    <t xml:space="preserve">  - уборщики л/к </t>
  </si>
  <si>
    <t xml:space="preserve">Вывоз ТБО </t>
  </si>
  <si>
    <t xml:space="preserve">Захоронение ТБО </t>
  </si>
  <si>
    <t xml:space="preserve">Дератизация  </t>
  </si>
  <si>
    <t xml:space="preserve">Техобслуживание вентканалов  </t>
  </si>
  <si>
    <t xml:space="preserve">техническое обслуживание </t>
  </si>
  <si>
    <t xml:space="preserve">техническое освидетельствование  </t>
  </si>
  <si>
    <t xml:space="preserve">проведение электротех. работ  </t>
  </si>
  <si>
    <t xml:space="preserve">Измерение петли "фаза - нуль" </t>
  </si>
  <si>
    <t>2 квартал</t>
  </si>
  <si>
    <t>3 квартал</t>
  </si>
  <si>
    <t>4 квартал</t>
  </si>
  <si>
    <t>Всего год</t>
  </si>
  <si>
    <t xml:space="preserve">Всего доходов </t>
  </si>
  <si>
    <t>Внеэксплуатационные расходы (0,1%)</t>
  </si>
  <si>
    <t xml:space="preserve">УСН 10% </t>
  </si>
  <si>
    <t>__________________А.В.Юров</t>
  </si>
  <si>
    <t xml:space="preserve">                        ООО "ЖКО Соколока"</t>
  </si>
  <si>
    <t xml:space="preserve">                                                 Финансовый план на  2010г.</t>
  </si>
  <si>
    <t xml:space="preserve">  - дворники 20ед.х 2475руб. х1,75</t>
  </si>
  <si>
    <t xml:space="preserve">  - уборщики л/к 4ед.х 2475руб. х 1,75 </t>
  </si>
  <si>
    <t>Проч. расх.: приоб. песочно-соляной смеси,вывоз КГМ</t>
  </si>
  <si>
    <t>Техобслуживание дымоходов</t>
  </si>
  <si>
    <t xml:space="preserve">Всего по статье </t>
  </si>
  <si>
    <t xml:space="preserve">амортизация </t>
  </si>
  <si>
    <t>Рентабельность 6%</t>
  </si>
  <si>
    <t>Вывоз ТБО 5230чел. Х 1,5м3 х 90,30руб.: 12мес.</t>
  </si>
  <si>
    <t xml:space="preserve">техническое обслуживание  </t>
  </si>
  <si>
    <t>Дератизация  18298м2 х 1,279руб : 12мес.</t>
  </si>
  <si>
    <t>Услуги  аварийно-ремонтной службы 95997,9 м2 х 0,296руб.</t>
  </si>
  <si>
    <t>Техобслуживание вентканалов   652шт.х 4,81руб : 4кв : 3мес</t>
  </si>
  <si>
    <t xml:space="preserve"> </t>
  </si>
  <si>
    <t xml:space="preserve"> З/ плата ( мастеров, кладовщика- снабженца)</t>
  </si>
  <si>
    <t xml:space="preserve">Е.Е Неклюдова </t>
  </si>
  <si>
    <t>Е.Е Неклюдова</t>
  </si>
  <si>
    <t xml:space="preserve">                                                                      Директор ООО "ЖКО Соколовка"</t>
  </si>
  <si>
    <t xml:space="preserve">                                                                     _________________А.В. Юров</t>
  </si>
  <si>
    <t xml:space="preserve">                       Директор ООО "ЖКО Соколока""</t>
  </si>
  <si>
    <t>Захоронение ТБО   653,75 м3 х 35,02руб.</t>
  </si>
  <si>
    <t>Дератизация  18298м2 х 1,27руб : 12мес.</t>
  </si>
  <si>
    <t>Услуги  аварийно-ремонтной службы  95997,9м2 х 0,296руб.</t>
  </si>
  <si>
    <t>Е.Е. Неклюдова</t>
  </si>
  <si>
    <t>водитель 1ед.х5500руб.х1,75</t>
  </si>
  <si>
    <t xml:space="preserve">  - мастера  2 ед. х 8000руб х 75%</t>
  </si>
  <si>
    <t xml:space="preserve"> - диспетчер 1ед х 5200руб х 75%</t>
  </si>
  <si>
    <t xml:space="preserve"> - кладовщик - снабженец 1ед. Х 5200руб. Х 75%</t>
  </si>
  <si>
    <t xml:space="preserve"> -уборщица служеб. помещ.1 ед.х2475 х75%</t>
  </si>
  <si>
    <t>Расшифровка к финансовому плану</t>
  </si>
  <si>
    <t xml:space="preserve">                        ООО "ЖКО Соколовка"</t>
  </si>
  <si>
    <t>газоэлектросварщик  2ед х 24,42руб х 165,6час х 1,5</t>
  </si>
  <si>
    <t xml:space="preserve"> оператор нас установок  1ед.х18,41рубх 165,6час х1,5</t>
  </si>
  <si>
    <t>РСС 10ед х 25,25руб х 165,6час х 1,5</t>
  </si>
  <si>
    <t xml:space="preserve">прочие расходы </t>
  </si>
  <si>
    <t>Прочие затраты (ремонт швов ит.д.)</t>
  </si>
  <si>
    <t xml:space="preserve">Прочие затраты </t>
  </si>
  <si>
    <t>Реализация услуг по содержанию жилых и нежилых помещ.</t>
  </si>
  <si>
    <t>Газоходов   652шт.х 14,3руб:4кв. : 3мес.</t>
  </si>
  <si>
    <t>Газоходов   652шт.х 14,3руб:4 кв. : 3мес.</t>
  </si>
  <si>
    <t>Приобретение песочно-соляной смеси</t>
  </si>
  <si>
    <t>Техобслуживание вент каналов   652шт.х 4,81руб : 4кв : 3мес</t>
  </si>
  <si>
    <t>слесарь-сантехник, электрик 12ед.Х 25,82руб х165,6часх 1,5</t>
  </si>
  <si>
    <t xml:space="preserve">Спецодежда, инвентарь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</si>
</sst>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0.00000"/>
    <numFmt numFmtId="176" formatCode="0.0000000"/>
    <numFmt numFmtId="177" formatCode="0.000000"/>
  </numFmts>
  <fonts count="32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i/>
      <sz val="11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sz val="9"/>
      <name val="Arial"/>
      <family val="0"/>
    </font>
    <font>
      <i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5" fillId="0" borderId="11" xfId="0" applyFont="1" applyBorder="1" applyAlignment="1">
      <alignment/>
    </xf>
    <xf numFmtId="16" fontId="3" fillId="0" borderId="12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5" fillId="0" borderId="14" xfId="0" applyFont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7" xfId="0" applyFont="1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3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13" xfId="0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10" fillId="0" borderId="30" xfId="0" applyFont="1" applyBorder="1" applyAlignment="1">
      <alignment/>
    </xf>
    <xf numFmtId="16" fontId="9" fillId="0" borderId="24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  <xf numFmtId="16" fontId="9" fillId="0" borderId="41" xfId="0" applyNumberFormat="1" applyFont="1" applyBorder="1" applyAlignment="1">
      <alignment/>
    </xf>
    <xf numFmtId="0" fontId="11" fillId="0" borderId="42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72" fontId="9" fillId="0" borderId="32" xfId="0" applyNumberFormat="1" applyFont="1" applyBorder="1" applyAlignment="1">
      <alignment/>
    </xf>
    <xf numFmtId="172" fontId="9" fillId="0" borderId="25" xfId="0" applyNumberFormat="1" applyFont="1" applyBorder="1" applyAlignment="1">
      <alignment/>
    </xf>
    <xf numFmtId="172" fontId="9" fillId="0" borderId="41" xfId="0" applyNumberFormat="1" applyFont="1" applyFill="1" applyBorder="1" applyAlignment="1">
      <alignment/>
    </xf>
    <xf numFmtId="172" fontId="9" fillId="0" borderId="35" xfId="0" applyNumberFormat="1" applyFont="1" applyBorder="1" applyAlignment="1">
      <alignment/>
    </xf>
    <xf numFmtId="172" fontId="9" fillId="0" borderId="40" xfId="0" applyNumberFormat="1" applyFont="1" applyFill="1" applyBorder="1" applyAlignment="1">
      <alignment/>
    </xf>
    <xf numFmtId="172" fontId="9" fillId="0" borderId="43" xfId="0" applyNumberFormat="1" applyFont="1" applyBorder="1" applyAlignment="1">
      <alignment/>
    </xf>
    <xf numFmtId="172" fontId="9" fillId="0" borderId="36" xfId="0" applyNumberFormat="1" applyFont="1" applyBorder="1" applyAlignment="1">
      <alignment/>
    </xf>
    <xf numFmtId="172" fontId="9" fillId="0" borderId="33" xfId="0" applyNumberFormat="1" applyFont="1" applyBorder="1" applyAlignment="1">
      <alignment/>
    </xf>
    <xf numFmtId="172" fontId="9" fillId="0" borderId="24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9" fillId="0" borderId="25" xfId="0" applyFont="1" applyBorder="1" applyAlignment="1">
      <alignment/>
    </xf>
    <xf numFmtId="2" fontId="14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72" fontId="10" fillId="0" borderId="23" xfId="0" applyNumberFormat="1" applyFont="1" applyBorder="1" applyAlignment="1">
      <alignment/>
    </xf>
    <xf numFmtId="172" fontId="10" fillId="0" borderId="3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10" fillId="0" borderId="44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9" fillId="0" borderId="42" xfId="0" applyFont="1" applyBorder="1" applyAlignment="1">
      <alignment/>
    </xf>
    <xf numFmtId="0" fontId="10" fillId="0" borderId="45" xfId="0" applyFont="1" applyFill="1" applyBorder="1" applyAlignment="1">
      <alignment/>
    </xf>
    <xf numFmtId="172" fontId="10" fillId="0" borderId="23" xfId="0" applyNumberFormat="1" applyFont="1" applyBorder="1" applyAlignment="1">
      <alignment/>
    </xf>
    <xf numFmtId="172" fontId="10" fillId="0" borderId="46" xfId="0" applyNumberFormat="1" applyFont="1" applyBorder="1" applyAlignment="1">
      <alignment/>
    </xf>
    <xf numFmtId="0" fontId="9" fillId="0" borderId="24" xfId="0" applyFont="1" applyBorder="1" applyAlignment="1">
      <alignment horizontal="right"/>
    </xf>
    <xf numFmtId="172" fontId="9" fillId="0" borderId="25" xfId="0" applyNumberFormat="1" applyFont="1" applyBorder="1" applyAlignment="1">
      <alignment horizontal="right"/>
    </xf>
    <xf numFmtId="1" fontId="9" fillId="0" borderId="25" xfId="0" applyNumberFormat="1" applyFont="1" applyBorder="1" applyAlignment="1">
      <alignment horizontal="right"/>
    </xf>
    <xf numFmtId="172" fontId="10" fillId="0" borderId="23" xfId="0" applyNumberFormat="1" applyFont="1" applyBorder="1" applyAlignment="1">
      <alignment horizontal="right"/>
    </xf>
    <xf numFmtId="1" fontId="9" fillId="0" borderId="32" xfId="0" applyNumberFormat="1" applyFont="1" applyBorder="1" applyAlignment="1">
      <alignment horizontal="right"/>
    </xf>
    <xf numFmtId="172" fontId="10" fillId="0" borderId="46" xfId="0" applyNumberFormat="1" applyFont="1" applyBorder="1" applyAlignment="1">
      <alignment horizontal="right"/>
    </xf>
    <xf numFmtId="172" fontId="10" fillId="0" borderId="23" xfId="0" applyNumberFormat="1" applyFont="1" applyBorder="1" applyAlignment="1">
      <alignment horizontal="right"/>
    </xf>
    <xf numFmtId="1" fontId="9" fillId="0" borderId="35" xfId="0" applyNumberFormat="1" applyFont="1" applyBorder="1" applyAlignment="1">
      <alignment horizontal="right"/>
    </xf>
    <xf numFmtId="172" fontId="10" fillId="0" borderId="30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/>
    </xf>
    <xf numFmtId="0" fontId="0" fillId="0" borderId="47" xfId="0" applyBorder="1" applyAlignment="1">
      <alignment/>
    </xf>
    <xf numFmtId="0" fontId="9" fillId="0" borderId="47" xfId="0" applyFont="1" applyFill="1" applyBorder="1" applyAlignment="1">
      <alignment/>
    </xf>
    <xf numFmtId="0" fontId="11" fillId="0" borderId="48" xfId="0" applyFont="1" applyFill="1" applyBorder="1" applyAlignment="1">
      <alignment/>
    </xf>
    <xf numFmtId="0" fontId="0" fillId="0" borderId="0" xfId="0" applyFill="1" applyAlignment="1">
      <alignment/>
    </xf>
    <xf numFmtId="0" fontId="9" fillId="0" borderId="49" xfId="0" applyFont="1" applyBorder="1" applyAlignment="1">
      <alignment/>
    </xf>
    <xf numFmtId="0" fontId="9" fillId="0" borderId="5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51" xfId="0" applyFont="1" applyBorder="1" applyAlignment="1">
      <alignment/>
    </xf>
    <xf numFmtId="0" fontId="9" fillId="0" borderId="52" xfId="0" applyFont="1" applyBorder="1" applyAlignment="1">
      <alignment/>
    </xf>
    <xf numFmtId="0" fontId="9" fillId="0" borderId="53" xfId="0" applyFont="1" applyBorder="1" applyAlignment="1">
      <alignment/>
    </xf>
    <xf numFmtId="0" fontId="10" fillId="0" borderId="18" xfId="0" applyFont="1" applyBorder="1" applyAlignment="1">
      <alignment/>
    </xf>
    <xf numFmtId="0" fontId="9" fillId="0" borderId="41" xfId="0" applyFont="1" applyFill="1" applyBorder="1" applyAlignment="1">
      <alignment/>
    </xf>
    <xf numFmtId="0" fontId="9" fillId="0" borderId="41" xfId="0" applyFont="1" applyBorder="1" applyAlignment="1">
      <alignment/>
    </xf>
    <xf numFmtId="0" fontId="0" fillId="0" borderId="54" xfId="0" applyBorder="1" applyAlignment="1">
      <alignment/>
    </xf>
    <xf numFmtId="0" fontId="9" fillId="0" borderId="55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172" fontId="5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0" fontId="4" fillId="0" borderId="0" xfId="0" applyFont="1" applyAlignment="1">
      <alignment horizontal="center"/>
    </xf>
    <xf numFmtId="172" fontId="10" fillId="0" borderId="30" xfId="0" applyNumberFormat="1" applyFont="1" applyBorder="1" applyAlignment="1">
      <alignment/>
    </xf>
    <xf numFmtId="0" fontId="9" fillId="0" borderId="54" xfId="0" applyFont="1" applyFill="1" applyBorder="1" applyAlignment="1">
      <alignment/>
    </xf>
    <xf numFmtId="172" fontId="9" fillId="0" borderId="37" xfId="0" applyNumberFormat="1" applyFont="1" applyBorder="1" applyAlignment="1">
      <alignment/>
    </xf>
    <xf numFmtId="0" fontId="9" fillId="0" borderId="56" xfId="0" applyFont="1" applyBorder="1" applyAlignment="1">
      <alignment/>
    </xf>
    <xf numFmtId="0" fontId="0" fillId="0" borderId="56" xfId="0" applyBorder="1" applyAlignment="1">
      <alignment/>
    </xf>
    <xf numFmtId="0" fontId="9" fillId="0" borderId="30" xfId="0" applyFont="1" applyBorder="1" applyAlignment="1">
      <alignment/>
    </xf>
    <xf numFmtId="0" fontId="11" fillId="0" borderId="57" xfId="0" applyFont="1" applyFill="1" applyBorder="1" applyAlignment="1">
      <alignment/>
    </xf>
    <xf numFmtId="0" fontId="9" fillId="0" borderId="45" xfId="0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9" fillId="0" borderId="43" xfId="0" applyFont="1" applyBorder="1" applyAlignment="1">
      <alignment/>
    </xf>
    <xf numFmtId="0" fontId="0" fillId="0" borderId="36" xfId="0" applyBorder="1" applyAlignment="1">
      <alignment/>
    </xf>
    <xf numFmtId="0" fontId="0" fillId="0" borderId="32" xfId="0" applyBorder="1" applyAlignment="1">
      <alignment/>
    </xf>
    <xf numFmtId="172" fontId="9" fillId="0" borderId="0" xfId="0" applyNumberFormat="1" applyFont="1" applyFill="1" applyBorder="1" applyAlignment="1">
      <alignment/>
    </xf>
    <xf numFmtId="172" fontId="10" fillId="0" borderId="46" xfId="0" applyNumberFormat="1" applyFont="1" applyBorder="1" applyAlignment="1">
      <alignment/>
    </xf>
    <xf numFmtId="0" fontId="9" fillId="0" borderId="58" xfId="0" applyFont="1" applyBorder="1" applyAlignment="1">
      <alignment/>
    </xf>
    <xf numFmtId="172" fontId="10" fillId="0" borderId="24" xfId="0" applyNumberFormat="1" applyFont="1" applyBorder="1" applyAlignment="1">
      <alignment/>
    </xf>
    <xf numFmtId="0" fontId="0" fillId="0" borderId="49" xfId="0" applyBorder="1" applyAlignment="1">
      <alignment/>
    </xf>
    <xf numFmtId="2" fontId="9" fillId="0" borderId="35" xfId="0" applyNumberFormat="1" applyFont="1" applyBorder="1" applyAlignment="1">
      <alignment/>
    </xf>
    <xf numFmtId="172" fontId="10" fillId="0" borderId="59" xfId="0" applyNumberFormat="1" applyFont="1" applyFill="1" applyBorder="1" applyAlignment="1">
      <alignment/>
    </xf>
    <xf numFmtId="172" fontId="10" fillId="0" borderId="44" xfId="0" applyNumberFormat="1" applyFont="1" applyFill="1" applyBorder="1" applyAlignment="1">
      <alignment/>
    </xf>
    <xf numFmtId="172" fontId="10" fillId="0" borderId="60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/>
    </xf>
    <xf numFmtId="172" fontId="11" fillId="0" borderId="59" xfId="0" applyNumberFormat="1" applyFont="1" applyFill="1" applyBorder="1" applyAlignment="1">
      <alignment/>
    </xf>
    <xf numFmtId="2" fontId="11" fillId="0" borderId="44" xfId="0" applyNumberFormat="1" applyFont="1" applyFill="1" applyBorder="1" applyAlignment="1">
      <alignment/>
    </xf>
    <xf numFmtId="172" fontId="11" fillId="0" borderId="60" xfId="0" applyNumberFormat="1" applyFont="1" applyFill="1" applyBorder="1" applyAlignment="1">
      <alignment/>
    </xf>
    <xf numFmtId="0" fontId="11" fillId="0" borderId="45" xfId="0" applyFont="1" applyFill="1" applyBorder="1" applyAlignment="1">
      <alignment/>
    </xf>
    <xf numFmtId="172" fontId="9" fillId="0" borderId="0" xfId="0" applyNumberFormat="1" applyFont="1" applyBorder="1" applyAlignment="1">
      <alignment/>
    </xf>
    <xf numFmtId="172" fontId="9" fillId="0" borderId="40" xfId="0" applyNumberFormat="1" applyFont="1" applyBorder="1" applyAlignment="1">
      <alignment/>
    </xf>
    <xf numFmtId="172" fontId="10" fillId="0" borderId="60" xfId="0" applyNumberFormat="1" applyFont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10" fillId="0" borderId="44" xfId="0" applyNumberFormat="1" applyFont="1" applyBorder="1" applyAlignment="1">
      <alignment/>
    </xf>
    <xf numFmtId="172" fontId="10" fillId="0" borderId="59" xfId="0" applyNumberFormat="1" applyFont="1" applyBorder="1" applyAlignment="1">
      <alignment/>
    </xf>
    <xf numFmtId="172" fontId="10" fillId="0" borderId="0" xfId="0" applyNumberFormat="1" applyFont="1" applyFill="1" applyBorder="1" applyAlignment="1">
      <alignment/>
    </xf>
    <xf numFmtId="172" fontId="10" fillId="0" borderId="39" xfId="0" applyNumberFormat="1" applyFont="1" applyFill="1" applyBorder="1" applyAlignment="1">
      <alignment/>
    </xf>
    <xf numFmtId="172" fontId="10" fillId="0" borderId="40" xfId="0" applyNumberFormat="1" applyFont="1" applyFill="1" applyBorder="1" applyAlignment="1">
      <alignment/>
    </xf>
    <xf numFmtId="172" fontId="9" fillId="0" borderId="32" xfId="0" applyNumberFormat="1" applyFont="1" applyBorder="1" applyAlignment="1">
      <alignment horizontal="right"/>
    </xf>
    <xf numFmtId="172" fontId="9" fillId="0" borderId="35" xfId="0" applyNumberFormat="1" applyFont="1" applyBorder="1" applyAlignment="1">
      <alignment horizontal="right"/>
    </xf>
    <xf numFmtId="172" fontId="9" fillId="0" borderId="22" xfId="0" applyNumberFormat="1" applyFont="1" applyBorder="1" applyAlignment="1">
      <alignment/>
    </xf>
    <xf numFmtId="172" fontId="9" fillId="0" borderId="28" xfId="0" applyNumberFormat="1" applyFont="1" applyBorder="1" applyAlignment="1">
      <alignment/>
    </xf>
    <xf numFmtId="172" fontId="10" fillId="0" borderId="26" xfId="0" applyNumberFormat="1" applyFont="1" applyBorder="1" applyAlignment="1">
      <alignment/>
    </xf>
    <xf numFmtId="2" fontId="10" fillId="0" borderId="46" xfId="0" applyNumberFormat="1" applyFont="1" applyBorder="1" applyAlignment="1">
      <alignment/>
    </xf>
    <xf numFmtId="0" fontId="10" fillId="0" borderId="46" xfId="0" applyFont="1" applyBorder="1" applyAlignment="1">
      <alignment/>
    </xf>
    <xf numFmtId="2" fontId="9" fillId="0" borderId="32" xfId="0" applyNumberFormat="1" applyFont="1" applyBorder="1" applyAlignment="1">
      <alignment/>
    </xf>
    <xf numFmtId="172" fontId="9" fillId="0" borderId="59" xfId="0" applyNumberFormat="1" applyFont="1" applyFill="1" applyBorder="1" applyAlignment="1">
      <alignment/>
    </xf>
    <xf numFmtId="172" fontId="11" fillId="0" borderId="61" xfId="0" applyNumberFormat="1" applyFont="1" applyBorder="1" applyAlignment="1">
      <alignment/>
    </xf>
    <xf numFmtId="172" fontId="9" fillId="0" borderId="41" xfId="0" applyNumberFormat="1" applyFont="1" applyBorder="1" applyAlignment="1">
      <alignment/>
    </xf>
    <xf numFmtId="2" fontId="10" fillId="0" borderId="23" xfId="0" applyNumberFormat="1" applyFont="1" applyBorder="1" applyAlignment="1">
      <alignment/>
    </xf>
    <xf numFmtId="0" fontId="10" fillId="0" borderId="23" xfId="0" applyFont="1" applyBorder="1" applyAlignment="1">
      <alignment/>
    </xf>
    <xf numFmtId="2" fontId="9" fillId="0" borderId="25" xfId="0" applyNumberFormat="1" applyFont="1" applyBorder="1" applyAlignment="1">
      <alignment/>
    </xf>
    <xf numFmtId="172" fontId="11" fillId="0" borderId="44" xfId="0" applyNumberFormat="1" applyFont="1" applyFill="1" applyBorder="1" applyAlignment="1">
      <alignment/>
    </xf>
    <xf numFmtId="172" fontId="9" fillId="0" borderId="44" xfId="0" applyNumberFormat="1" applyFont="1" applyFill="1" applyBorder="1" applyAlignment="1">
      <alignment/>
    </xf>
    <xf numFmtId="172" fontId="11" fillId="0" borderId="42" xfId="0" applyNumberFormat="1" applyFont="1" applyBorder="1" applyAlignment="1">
      <alignment/>
    </xf>
    <xf numFmtId="2" fontId="10" fillId="0" borderId="30" xfId="0" applyNumberFormat="1" applyFont="1" applyBorder="1" applyAlignment="1">
      <alignment/>
    </xf>
    <xf numFmtId="0" fontId="10" fillId="0" borderId="30" xfId="0" applyFont="1" applyBorder="1" applyAlignment="1">
      <alignment/>
    </xf>
    <xf numFmtId="172" fontId="9" fillId="0" borderId="60" xfId="0" applyNumberFormat="1" applyFont="1" applyFill="1" applyBorder="1" applyAlignment="1">
      <alignment/>
    </xf>
    <xf numFmtId="172" fontId="11" fillId="0" borderId="62" xfId="0" applyNumberFormat="1" applyFont="1" applyBorder="1" applyAlignment="1">
      <alignment/>
    </xf>
    <xf numFmtId="0" fontId="10" fillId="0" borderId="46" xfId="0" applyFont="1" applyBorder="1" applyAlignment="1">
      <alignment/>
    </xf>
    <xf numFmtId="172" fontId="11" fillId="0" borderId="58" xfId="0" applyNumberFormat="1" applyFont="1" applyBorder="1" applyAlignment="1">
      <alignment/>
    </xf>
    <xf numFmtId="172" fontId="9" fillId="0" borderId="21" xfId="0" applyNumberFormat="1" applyFont="1" applyBorder="1" applyAlignment="1">
      <alignment/>
    </xf>
    <xf numFmtId="172" fontId="10" fillId="0" borderId="25" xfId="0" applyNumberFormat="1" applyFont="1" applyBorder="1" applyAlignment="1">
      <alignment/>
    </xf>
    <xf numFmtId="0" fontId="10" fillId="0" borderId="35" xfId="0" applyFont="1" applyBorder="1" applyAlignment="1">
      <alignment/>
    </xf>
    <xf numFmtId="172" fontId="10" fillId="0" borderId="35" xfId="0" applyNumberFormat="1" applyFont="1" applyBorder="1" applyAlignment="1">
      <alignment/>
    </xf>
    <xf numFmtId="0" fontId="0" fillId="0" borderId="30" xfId="0" applyBorder="1" applyAlignment="1">
      <alignment/>
    </xf>
    <xf numFmtId="172" fontId="9" fillId="0" borderId="34" xfId="0" applyNumberFormat="1" applyFont="1" applyBorder="1" applyAlignment="1">
      <alignment/>
    </xf>
    <xf numFmtId="172" fontId="9" fillId="0" borderId="25" xfId="0" applyNumberFormat="1" applyFont="1" applyBorder="1" applyAlignment="1">
      <alignment/>
    </xf>
    <xf numFmtId="2" fontId="11" fillId="0" borderId="42" xfId="0" applyNumberFormat="1" applyFont="1" applyBorder="1" applyAlignment="1">
      <alignment/>
    </xf>
    <xf numFmtId="0" fontId="10" fillId="0" borderId="40" xfId="0" applyFont="1" applyFill="1" applyBorder="1" applyAlignment="1">
      <alignment/>
    </xf>
    <xf numFmtId="2" fontId="11" fillId="0" borderId="60" xfId="0" applyNumberFormat="1" applyFont="1" applyFill="1" applyBorder="1" applyAlignment="1">
      <alignment/>
    </xf>
    <xf numFmtId="2" fontId="10" fillId="0" borderId="60" xfId="0" applyNumberFormat="1" applyFont="1" applyFill="1" applyBorder="1" applyAlignment="1">
      <alignment/>
    </xf>
    <xf numFmtId="172" fontId="11" fillId="0" borderId="60" xfId="0" applyNumberFormat="1" applyFont="1" applyBorder="1" applyAlignment="1">
      <alignment/>
    </xf>
    <xf numFmtId="0" fontId="9" fillId="0" borderId="39" xfId="0" applyFont="1" applyFill="1" applyBorder="1" applyAlignment="1">
      <alignment/>
    </xf>
    <xf numFmtId="0" fontId="11" fillId="0" borderId="44" xfId="0" applyFont="1" applyFill="1" applyBorder="1" applyAlignment="1">
      <alignment/>
    </xf>
    <xf numFmtId="0" fontId="11" fillId="0" borderId="44" xfId="0" applyFont="1" applyFill="1" applyBorder="1" applyAlignment="1">
      <alignment/>
    </xf>
    <xf numFmtId="172" fontId="10" fillId="0" borderId="42" xfId="0" applyNumberFormat="1" applyFont="1" applyBorder="1" applyAlignment="1">
      <alignment/>
    </xf>
    <xf numFmtId="0" fontId="10" fillId="0" borderId="42" xfId="0" applyFont="1" applyBorder="1" applyAlignment="1">
      <alignment/>
    </xf>
    <xf numFmtId="0" fontId="9" fillId="0" borderId="63" xfId="0" applyFont="1" applyBorder="1" applyAlignment="1">
      <alignment/>
    </xf>
    <xf numFmtId="0" fontId="9" fillId="0" borderId="64" xfId="0" applyFont="1" applyBorder="1" applyAlignment="1">
      <alignment/>
    </xf>
    <xf numFmtId="16" fontId="9" fillId="0" borderId="55" xfId="0" applyNumberFormat="1" applyFont="1" applyBorder="1" applyAlignment="1">
      <alignment/>
    </xf>
    <xf numFmtId="0" fontId="10" fillId="0" borderId="48" xfId="0" applyFont="1" applyFill="1" applyBorder="1" applyAlignment="1">
      <alignment/>
    </xf>
    <xf numFmtId="0" fontId="9" fillId="0" borderId="48" xfId="0" applyFont="1" applyBorder="1" applyAlignment="1">
      <alignment/>
    </xf>
    <xf numFmtId="0" fontId="11" fillId="0" borderId="65" xfId="0" applyFont="1" applyBorder="1" applyAlignment="1">
      <alignment/>
    </xf>
    <xf numFmtId="0" fontId="10" fillId="0" borderId="63" xfId="0" applyFont="1" applyBorder="1" applyAlignment="1">
      <alignment/>
    </xf>
    <xf numFmtId="0" fontId="10" fillId="0" borderId="64" xfId="0" applyFont="1" applyBorder="1" applyAlignment="1">
      <alignment/>
    </xf>
    <xf numFmtId="0" fontId="9" fillId="0" borderId="66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62" xfId="0" applyFont="1" applyBorder="1" applyAlignment="1">
      <alignment/>
    </xf>
    <xf numFmtId="16" fontId="9" fillId="0" borderId="19" xfId="0" applyNumberFormat="1" applyFont="1" applyBorder="1" applyAlignment="1">
      <alignment/>
    </xf>
    <xf numFmtId="0" fontId="0" fillId="0" borderId="40" xfId="0" applyBorder="1" applyAlignment="1">
      <alignment/>
    </xf>
    <xf numFmtId="0" fontId="10" fillId="0" borderId="40" xfId="0" applyFont="1" applyBorder="1" applyAlignment="1">
      <alignment/>
    </xf>
    <xf numFmtId="0" fontId="13" fillId="0" borderId="4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9"/>
  <sheetViews>
    <sheetView tabSelected="1" workbookViewId="0" topLeftCell="A1">
      <selection activeCell="I29" sqref="I29"/>
    </sheetView>
  </sheetViews>
  <sheetFormatPr defaultColWidth="9.140625" defaultRowHeight="12.75"/>
  <cols>
    <col min="1" max="1" width="3.8515625" style="0" customWidth="1"/>
    <col min="2" max="2" width="46.00390625" style="0" customWidth="1"/>
    <col min="3" max="3" width="10.140625" style="0" customWidth="1"/>
    <col min="4" max="4" width="9.28125" style="0" customWidth="1"/>
    <col min="5" max="5" width="8.8515625" style="0" customWidth="1"/>
    <col min="6" max="7" width="8.57421875" style="0" customWidth="1"/>
    <col min="8" max="8" width="3.7109375" style="0" customWidth="1"/>
    <col min="9" max="9" width="44.421875" style="0" customWidth="1"/>
    <col min="10" max="10" width="9.8515625" style="0" customWidth="1"/>
    <col min="15" max="15" width="7.28125" style="0" customWidth="1"/>
  </cols>
  <sheetData>
    <row r="1" spans="1:11" ht="12.75">
      <c r="A1" s="22"/>
      <c r="B1" s="23"/>
      <c r="C1" s="23"/>
      <c r="D1" s="23" t="s">
        <v>66</v>
      </c>
      <c r="H1" s="22"/>
      <c r="I1" s="23"/>
      <c r="J1" s="23"/>
      <c r="K1" s="23" t="s">
        <v>66</v>
      </c>
    </row>
    <row r="2" spans="1:13" ht="12.75">
      <c r="A2" s="22"/>
      <c r="B2" s="22"/>
      <c r="C2" s="220" t="s">
        <v>109</v>
      </c>
      <c r="D2" s="221"/>
      <c r="E2" s="221"/>
      <c r="F2" s="221"/>
      <c r="G2" s="1"/>
      <c r="H2" s="22"/>
      <c r="I2" s="22"/>
      <c r="J2" s="220" t="s">
        <v>109</v>
      </c>
      <c r="K2" s="221"/>
      <c r="L2" s="221"/>
      <c r="M2" s="221"/>
    </row>
    <row r="3" spans="1:13" ht="12.75">
      <c r="A3" s="22"/>
      <c r="B3" s="22"/>
      <c r="C3" s="22"/>
      <c r="D3" s="220" t="s">
        <v>88</v>
      </c>
      <c r="E3" s="221"/>
      <c r="F3" s="221"/>
      <c r="G3" s="1"/>
      <c r="H3" s="22"/>
      <c r="I3" s="22"/>
      <c r="J3" s="22"/>
      <c r="K3" s="220" t="s">
        <v>88</v>
      </c>
      <c r="L3" s="221"/>
      <c r="M3" s="221"/>
    </row>
    <row r="4" spans="1:10" ht="12.75">
      <c r="A4" s="22"/>
      <c r="B4" s="22"/>
      <c r="C4" s="22"/>
      <c r="G4" s="1"/>
      <c r="H4" s="22"/>
      <c r="I4" s="22"/>
      <c r="J4" s="22"/>
    </row>
    <row r="5" spans="1:12" ht="12.75">
      <c r="A5" s="22"/>
      <c r="B5" s="23" t="s">
        <v>68</v>
      </c>
      <c r="C5" s="23"/>
      <c r="G5" s="1"/>
      <c r="H5" s="22"/>
      <c r="I5" s="225" t="s">
        <v>90</v>
      </c>
      <c r="J5" s="221"/>
      <c r="K5" s="221"/>
      <c r="L5" s="221"/>
    </row>
    <row r="6" spans="1:10" ht="12.75">
      <c r="A6" s="22"/>
      <c r="B6" s="22" t="s">
        <v>89</v>
      </c>
      <c r="C6" s="22"/>
      <c r="G6" s="1"/>
      <c r="H6" s="22"/>
      <c r="I6" s="22" t="s">
        <v>89</v>
      </c>
      <c r="J6" s="22"/>
    </row>
    <row r="7" spans="1:10" ht="12.75">
      <c r="A7" s="22"/>
      <c r="B7" s="22" t="s">
        <v>48</v>
      </c>
      <c r="C7" s="22">
        <f>C8+C9</f>
        <v>97554.29999999999</v>
      </c>
      <c r="G7" s="1"/>
      <c r="H7" s="22"/>
      <c r="I7" s="22" t="s">
        <v>48</v>
      </c>
      <c r="J7" s="22">
        <f>J8+J9</f>
        <v>97554.29999999999</v>
      </c>
    </row>
    <row r="8" spans="1:10" ht="12.75">
      <c r="A8" s="22"/>
      <c r="B8" s="22" t="s">
        <v>0</v>
      </c>
      <c r="C8" s="22">
        <v>95997.9</v>
      </c>
      <c r="G8" s="1"/>
      <c r="H8" s="22"/>
      <c r="I8" s="22" t="s">
        <v>0</v>
      </c>
      <c r="J8" s="22">
        <v>95997.9</v>
      </c>
    </row>
    <row r="9" spans="1:10" ht="12.75">
      <c r="A9" s="22"/>
      <c r="B9" s="22" t="s">
        <v>1</v>
      </c>
      <c r="C9" s="22">
        <v>1556.4</v>
      </c>
      <c r="G9" s="1"/>
      <c r="H9" s="22"/>
      <c r="I9" s="22" t="s">
        <v>1</v>
      </c>
      <c r="J9" s="22">
        <v>1556.4</v>
      </c>
    </row>
    <row r="10" spans="1:10" ht="12.75">
      <c r="A10" s="22"/>
      <c r="B10" s="22" t="s">
        <v>2</v>
      </c>
      <c r="C10" s="22">
        <f>C11+C12+C13</f>
        <v>89951.3</v>
      </c>
      <c r="G10" s="1"/>
      <c r="H10" s="22"/>
      <c r="I10" s="22" t="s">
        <v>2</v>
      </c>
      <c r="J10" s="22">
        <f>J11+J12+J13</f>
        <v>89951.3</v>
      </c>
    </row>
    <row r="11" spans="1:10" ht="12.75">
      <c r="A11" s="22"/>
      <c r="B11" s="22" t="s">
        <v>3</v>
      </c>
      <c r="C11" s="22">
        <v>16348.5</v>
      </c>
      <c r="G11" s="1"/>
      <c r="H11" s="22"/>
      <c r="I11" s="22" t="s">
        <v>3</v>
      </c>
      <c r="J11" s="22">
        <v>16348.5</v>
      </c>
    </row>
    <row r="12" spans="1:10" ht="12.75">
      <c r="A12" s="22"/>
      <c r="B12" s="22" t="s">
        <v>4</v>
      </c>
      <c r="C12" s="22">
        <v>1830</v>
      </c>
      <c r="G12" s="1"/>
      <c r="H12" s="22"/>
      <c r="I12" s="22" t="s">
        <v>4</v>
      </c>
      <c r="J12" s="22">
        <v>1830</v>
      </c>
    </row>
    <row r="13" spans="1:10" ht="12.75">
      <c r="A13" s="22"/>
      <c r="B13" s="22" t="s">
        <v>5</v>
      </c>
      <c r="C13" s="22">
        <v>71772.8</v>
      </c>
      <c r="G13" s="1"/>
      <c r="H13" s="22"/>
      <c r="I13" s="22" t="s">
        <v>5</v>
      </c>
      <c r="J13" s="22">
        <v>71772.8</v>
      </c>
    </row>
    <row r="14" spans="1:10" ht="12.75">
      <c r="A14" s="22"/>
      <c r="B14" s="22" t="s">
        <v>6</v>
      </c>
      <c r="C14" s="22">
        <v>1838.8</v>
      </c>
      <c r="G14" s="1"/>
      <c r="H14" s="22"/>
      <c r="I14" s="22" t="s">
        <v>6</v>
      </c>
      <c r="J14" s="22">
        <v>1838.8</v>
      </c>
    </row>
    <row r="15" spans="1:10" ht="13.5" thickBot="1">
      <c r="A15" s="22"/>
      <c r="B15" s="22" t="s">
        <v>7</v>
      </c>
      <c r="C15" s="22">
        <v>5230</v>
      </c>
      <c r="F15" s="1"/>
      <c r="G15" s="1"/>
      <c r="H15" s="22"/>
      <c r="I15" s="22" t="s">
        <v>7</v>
      </c>
      <c r="J15" s="22">
        <v>5230</v>
      </c>
    </row>
    <row r="16" spans="1:14" ht="12.75">
      <c r="A16" s="35" t="s">
        <v>65</v>
      </c>
      <c r="B16" s="36" t="s">
        <v>9</v>
      </c>
      <c r="C16" s="34" t="s">
        <v>67</v>
      </c>
      <c r="D16" s="29" t="s">
        <v>62</v>
      </c>
      <c r="E16" s="29" t="s">
        <v>63</v>
      </c>
      <c r="F16" s="30" t="s">
        <v>64</v>
      </c>
      <c r="G16" s="138"/>
      <c r="H16" s="34" t="s">
        <v>65</v>
      </c>
      <c r="I16" s="112" t="s">
        <v>9</v>
      </c>
      <c r="J16" s="111" t="s">
        <v>84</v>
      </c>
      <c r="K16" s="29" t="s">
        <v>61</v>
      </c>
      <c r="L16" s="29" t="s">
        <v>81</v>
      </c>
      <c r="M16" s="29" t="s">
        <v>82</v>
      </c>
      <c r="N16" s="30" t="s">
        <v>83</v>
      </c>
    </row>
    <row r="17" spans="1:14" ht="13.5" thickBot="1">
      <c r="A17" s="37"/>
      <c r="B17" s="38" t="s">
        <v>10</v>
      </c>
      <c r="C17" s="116"/>
      <c r="D17" s="32"/>
      <c r="E17" s="32"/>
      <c r="F17" s="33"/>
      <c r="G17" s="217"/>
      <c r="H17" s="205"/>
      <c r="I17" s="113" t="s">
        <v>10</v>
      </c>
      <c r="J17" s="116"/>
      <c r="K17" s="32"/>
      <c r="L17" s="32"/>
      <c r="M17" s="32"/>
      <c r="N17" s="33"/>
    </row>
    <row r="18" spans="1:14" ht="12.75">
      <c r="A18" s="37">
        <v>1</v>
      </c>
      <c r="B18" s="39" t="s">
        <v>127</v>
      </c>
      <c r="C18" s="36">
        <v>2533848</v>
      </c>
      <c r="D18" s="193">
        <f>C18/3</f>
        <v>844616</v>
      </c>
      <c r="E18" s="61">
        <f>C18/3</f>
        <v>844616</v>
      </c>
      <c r="F18" s="62">
        <f>C18/3</f>
        <v>844616</v>
      </c>
      <c r="G18" s="65"/>
      <c r="H18" s="205">
        <v>1</v>
      </c>
      <c r="I18" s="61" t="s">
        <v>127</v>
      </c>
      <c r="J18" s="188">
        <f>K18+L18+M18+N18</f>
        <v>10135.2</v>
      </c>
      <c r="K18" s="36">
        <v>2533.8</v>
      </c>
      <c r="L18" s="36">
        <v>2533.8</v>
      </c>
      <c r="M18" s="36">
        <v>2533.8</v>
      </c>
      <c r="N18" s="62">
        <v>2533.8</v>
      </c>
    </row>
    <row r="19" spans="1:14" ht="12.75">
      <c r="A19" s="37">
        <v>2</v>
      </c>
      <c r="B19" s="40" t="s">
        <v>11</v>
      </c>
      <c r="C19" s="194">
        <v>27854.05</v>
      </c>
      <c r="D19" s="73">
        <f>C19/3</f>
        <v>9284.683333333332</v>
      </c>
      <c r="E19" s="73">
        <f>C19/3</f>
        <v>9284.683333333332</v>
      </c>
      <c r="F19" s="73">
        <f>C19/3</f>
        <v>9284.683333333332</v>
      </c>
      <c r="G19" s="65"/>
      <c r="H19" s="205">
        <v>2</v>
      </c>
      <c r="I19" s="59" t="s">
        <v>11</v>
      </c>
      <c r="J19" s="71">
        <v>111.4</v>
      </c>
      <c r="K19" s="40">
        <f>J19/4</f>
        <v>27.85</v>
      </c>
      <c r="L19" s="40">
        <f>J19/4</f>
        <v>27.85</v>
      </c>
      <c r="M19" s="40">
        <f>J19/4</f>
        <v>27.85</v>
      </c>
      <c r="N19" s="59">
        <f>J19/4</f>
        <v>27.85</v>
      </c>
    </row>
    <row r="20" spans="1:14" ht="12.75">
      <c r="A20" s="41"/>
      <c r="B20" s="42" t="s">
        <v>85</v>
      </c>
      <c r="C20" s="189">
        <f>SUM(C18:C19)</f>
        <v>2561702.05</v>
      </c>
      <c r="D20" s="191">
        <f>SUM(D18:D19)</f>
        <v>853900.6833333333</v>
      </c>
      <c r="E20" s="191">
        <f>SUM(E18:E19)</f>
        <v>853900.6833333333</v>
      </c>
      <c r="F20" s="191">
        <f>SUM(F18:F19)</f>
        <v>853900.6833333333</v>
      </c>
      <c r="G20" s="218"/>
      <c r="H20" s="211"/>
      <c r="I20" s="190" t="s">
        <v>85</v>
      </c>
      <c r="J20" s="189">
        <f>SUM(J18:J19)</f>
        <v>10246.6</v>
      </c>
      <c r="K20" s="42">
        <f>SUM(K18:K19)</f>
        <v>2561.65</v>
      </c>
      <c r="L20" s="42">
        <f>SUM(L18:L19)</f>
        <v>2561.65</v>
      </c>
      <c r="M20" s="42">
        <f>SUM(M18:M19)</f>
        <v>2561.65</v>
      </c>
      <c r="N20" s="190">
        <f>SUM(N18:N19)</f>
        <v>2561.65</v>
      </c>
    </row>
    <row r="21" spans="1:14" ht="13.5" thickBot="1">
      <c r="A21" s="43"/>
      <c r="B21" s="44"/>
      <c r="C21" s="195"/>
      <c r="D21" s="192"/>
      <c r="E21" s="192"/>
      <c r="F21" s="192"/>
      <c r="G21" s="217"/>
      <c r="H21" s="212"/>
      <c r="I21" s="50"/>
      <c r="J21" s="44"/>
      <c r="K21" s="44"/>
      <c r="L21" s="44"/>
      <c r="M21" s="44"/>
      <c r="N21" s="50"/>
    </row>
    <row r="22" spans="1:14" ht="13.5" thickBot="1">
      <c r="A22" s="46"/>
      <c r="B22" s="46" t="s">
        <v>13</v>
      </c>
      <c r="C22" s="133"/>
      <c r="D22" s="134"/>
      <c r="E22" s="47"/>
      <c r="F22" s="120"/>
      <c r="G22" s="217"/>
      <c r="H22" s="213"/>
      <c r="I22" s="215" t="s">
        <v>13</v>
      </c>
      <c r="J22" s="121"/>
      <c r="K22" s="46"/>
      <c r="L22" s="46"/>
      <c r="M22" s="46"/>
      <c r="N22" s="46"/>
    </row>
    <row r="23" spans="1:14" ht="12.75">
      <c r="A23" s="35">
        <v>1</v>
      </c>
      <c r="B23" s="36" t="s">
        <v>50</v>
      </c>
      <c r="C23" s="61"/>
      <c r="D23" s="140"/>
      <c r="E23" s="55"/>
      <c r="F23" s="57"/>
      <c r="G23" s="217"/>
      <c r="H23" s="205">
        <v>1</v>
      </c>
      <c r="I23" s="62" t="s">
        <v>50</v>
      </c>
      <c r="J23" s="35"/>
      <c r="K23" s="36"/>
      <c r="L23" s="52"/>
      <c r="M23" s="36"/>
      <c r="N23" s="61"/>
    </row>
    <row r="24" spans="1:14" ht="12.75">
      <c r="A24" s="37" t="s">
        <v>14</v>
      </c>
      <c r="B24" s="40" t="s">
        <v>15</v>
      </c>
      <c r="C24" s="59"/>
      <c r="D24" s="141"/>
      <c r="E24" s="56"/>
      <c r="F24" s="58"/>
      <c r="G24" s="217"/>
      <c r="H24" s="205" t="s">
        <v>14</v>
      </c>
      <c r="I24" s="59" t="s">
        <v>15</v>
      </c>
      <c r="J24" s="37"/>
      <c r="K24" s="40"/>
      <c r="L24" s="53"/>
      <c r="M24" s="40"/>
      <c r="N24" s="59"/>
    </row>
    <row r="25" spans="1:14" ht="12.75">
      <c r="A25" s="37"/>
      <c r="B25" s="40" t="s">
        <v>91</v>
      </c>
      <c r="C25" s="59">
        <v>259875</v>
      </c>
      <c r="D25" s="70">
        <f>C25/3</f>
        <v>86625</v>
      </c>
      <c r="E25" s="71">
        <f>C25/3</f>
        <v>86625</v>
      </c>
      <c r="F25" s="73">
        <f>C25/3</f>
        <v>86625</v>
      </c>
      <c r="G25" s="65"/>
      <c r="H25" s="205"/>
      <c r="I25" s="59" t="s">
        <v>71</v>
      </c>
      <c r="J25" s="37">
        <v>1039.6</v>
      </c>
      <c r="K25" s="71">
        <f>J25/4</f>
        <v>259.9</v>
      </c>
      <c r="L25" s="70">
        <f>J25/4</f>
        <v>259.9</v>
      </c>
      <c r="M25" s="71">
        <f>J25/4</f>
        <v>259.9</v>
      </c>
      <c r="N25" s="73">
        <f>J25/4</f>
        <v>259.9</v>
      </c>
    </row>
    <row r="26" spans="1:14" ht="12.75">
      <c r="A26" s="37"/>
      <c r="B26" s="40" t="s">
        <v>92</v>
      </c>
      <c r="C26" s="59">
        <v>51975</v>
      </c>
      <c r="D26" s="70">
        <f>C26/3</f>
        <v>17325</v>
      </c>
      <c r="E26" s="71">
        <f>C26/3</f>
        <v>17325</v>
      </c>
      <c r="F26" s="73">
        <f>C26/3</f>
        <v>17325</v>
      </c>
      <c r="G26" s="65"/>
      <c r="H26" s="205"/>
      <c r="I26" s="59" t="s">
        <v>72</v>
      </c>
      <c r="J26" s="37">
        <v>208</v>
      </c>
      <c r="K26" s="71">
        <f>J26/4</f>
        <v>52</v>
      </c>
      <c r="L26" s="70">
        <f>J26/4</f>
        <v>52</v>
      </c>
      <c r="M26" s="71">
        <f>J26/4</f>
        <v>52</v>
      </c>
      <c r="N26" s="73">
        <f>J26/4</f>
        <v>52</v>
      </c>
    </row>
    <row r="27" spans="1:14" ht="12.75">
      <c r="A27" s="37"/>
      <c r="B27" s="40" t="s">
        <v>16</v>
      </c>
      <c r="C27" s="138">
        <f>SUM(C25:C26)</f>
        <v>311850</v>
      </c>
      <c r="D27" s="142">
        <f>SUM(D25:D26)</f>
        <v>103950</v>
      </c>
      <c r="E27" s="72">
        <f>SUM(E25:E26)</f>
        <v>103950</v>
      </c>
      <c r="F27" s="74">
        <f>SUM(F25:F26)</f>
        <v>103950</v>
      </c>
      <c r="G27" s="138"/>
      <c r="H27" s="205"/>
      <c r="I27" s="59" t="s">
        <v>16</v>
      </c>
      <c r="J27" s="107">
        <f>SUM(J25:J26)</f>
        <v>1247.6</v>
      </c>
      <c r="K27" s="71">
        <f>J27/4</f>
        <v>311.9</v>
      </c>
      <c r="L27" s="70">
        <f>J27/4</f>
        <v>311.9</v>
      </c>
      <c r="M27" s="71">
        <f>J27/4</f>
        <v>311.9</v>
      </c>
      <c r="N27" s="73">
        <f>J27/4</f>
        <v>311.9</v>
      </c>
    </row>
    <row r="28" spans="1:14" ht="12.75">
      <c r="A28" s="37"/>
      <c r="B28" s="40" t="s">
        <v>51</v>
      </c>
      <c r="C28" s="59">
        <f>C27*14.2%</f>
        <v>44282.7</v>
      </c>
      <c r="D28" s="70">
        <f>C28/3</f>
        <v>14760.9</v>
      </c>
      <c r="E28" s="71">
        <f>C28/3</f>
        <v>14760.9</v>
      </c>
      <c r="F28" s="73">
        <f>C28/3</f>
        <v>14760.9</v>
      </c>
      <c r="G28" s="65"/>
      <c r="H28" s="205"/>
      <c r="I28" s="59" t="s">
        <v>51</v>
      </c>
      <c r="J28" s="167">
        <f>J27*14.2%</f>
        <v>177.15919999999997</v>
      </c>
      <c r="K28" s="71">
        <f>J28/4</f>
        <v>44.28979999999999</v>
      </c>
      <c r="L28" s="70">
        <f>J28/4</f>
        <v>44.28979999999999</v>
      </c>
      <c r="M28" s="71">
        <f>J28/4</f>
        <v>44.28979999999999</v>
      </c>
      <c r="N28" s="73">
        <f>J28/4</f>
        <v>44.28979999999999</v>
      </c>
    </row>
    <row r="29" spans="1:14" ht="12.75">
      <c r="A29" s="37"/>
      <c r="B29" s="40" t="s">
        <v>17</v>
      </c>
      <c r="C29" s="73">
        <v>13179.3</v>
      </c>
      <c r="D29" s="70">
        <f>C29/3</f>
        <v>4393.099999999999</v>
      </c>
      <c r="E29" s="71">
        <f>C29/3</f>
        <v>4393.099999999999</v>
      </c>
      <c r="F29" s="73">
        <f>C29/3</f>
        <v>4393.099999999999</v>
      </c>
      <c r="G29" s="65"/>
      <c r="H29" s="205"/>
      <c r="I29" s="59" t="s">
        <v>17</v>
      </c>
      <c r="J29" s="167">
        <f>K29+L29+M29+N29</f>
        <v>55.8</v>
      </c>
      <c r="K29" s="71">
        <v>13.2</v>
      </c>
      <c r="L29" s="70">
        <v>15.2</v>
      </c>
      <c r="M29" s="71">
        <v>14.2</v>
      </c>
      <c r="N29" s="73">
        <v>13.2</v>
      </c>
    </row>
    <row r="30" spans="1:14" ht="12.75">
      <c r="A30" s="48"/>
      <c r="B30" s="31" t="s">
        <v>93</v>
      </c>
      <c r="C30" s="139">
        <v>60297.9</v>
      </c>
      <c r="D30" s="77">
        <v>20099.3</v>
      </c>
      <c r="E30" s="71">
        <v>20099.3</v>
      </c>
      <c r="F30" s="75">
        <v>20099.3</v>
      </c>
      <c r="G30" s="65"/>
      <c r="H30" s="45"/>
      <c r="I30" s="139" t="s">
        <v>93</v>
      </c>
      <c r="J30" s="168">
        <f>K30+L30+M30+N30</f>
        <v>238.00000000000003</v>
      </c>
      <c r="K30" s="71">
        <v>60.2</v>
      </c>
      <c r="L30" s="70">
        <v>58.2</v>
      </c>
      <c r="M30" s="71">
        <v>59.2</v>
      </c>
      <c r="N30" s="73">
        <v>60.4</v>
      </c>
    </row>
    <row r="31" spans="1:17" ht="13.5" thickBot="1">
      <c r="A31" s="38"/>
      <c r="B31" s="50" t="s">
        <v>19</v>
      </c>
      <c r="C31" s="94">
        <f>C30+C29+C28+C27</f>
        <v>429609.9</v>
      </c>
      <c r="D31" s="143">
        <f>SUM(D27:D30)</f>
        <v>143203.3</v>
      </c>
      <c r="E31" s="86">
        <f>SUM(E27:E30)</f>
        <v>143203.3</v>
      </c>
      <c r="F31" s="87">
        <f>SUM(F27:F30)</f>
        <v>143203.3</v>
      </c>
      <c r="G31" s="65"/>
      <c r="H31" s="206"/>
      <c r="I31" s="50" t="s">
        <v>19</v>
      </c>
      <c r="J31" s="169">
        <f>J30++J29+J28+J27</f>
        <v>1718.5592</v>
      </c>
      <c r="K31" s="94">
        <f>SUM(K27:K30)</f>
        <v>429.58979999999997</v>
      </c>
      <c r="L31" s="95">
        <f>SUM(L27:L30)</f>
        <v>429.58979999999997</v>
      </c>
      <c r="M31" s="94">
        <f>M30+M29+M28+M27</f>
        <v>429.58979999999997</v>
      </c>
      <c r="N31" s="130">
        <f>N30+N29+N28+N27</f>
        <v>429.78979999999996</v>
      </c>
      <c r="Q31" s="82" t="s">
        <v>103</v>
      </c>
    </row>
    <row r="32" spans="1:14" ht="12.75">
      <c r="A32" s="36" t="s">
        <v>20</v>
      </c>
      <c r="B32" s="36" t="s">
        <v>21</v>
      </c>
      <c r="C32" s="62"/>
      <c r="D32" s="60"/>
      <c r="E32" s="36"/>
      <c r="F32" s="61"/>
      <c r="G32" s="65"/>
      <c r="H32" s="213" t="s">
        <v>20</v>
      </c>
      <c r="I32" s="114" t="s">
        <v>21</v>
      </c>
      <c r="J32" s="60"/>
      <c r="K32" s="39"/>
      <c r="L32" s="60"/>
      <c r="M32" s="39"/>
      <c r="N32" s="61"/>
    </row>
    <row r="33" spans="1:14" ht="12.75">
      <c r="A33" s="39"/>
      <c r="B33" s="39" t="s">
        <v>98</v>
      </c>
      <c r="C33" s="132">
        <v>177100.8</v>
      </c>
      <c r="D33" s="76">
        <f>C33/3</f>
        <v>59033.6</v>
      </c>
      <c r="E33" s="78">
        <f>C33/3</f>
        <v>59033.6</v>
      </c>
      <c r="F33" s="132">
        <f>C33/3</f>
        <v>59033.6</v>
      </c>
      <c r="G33" s="65"/>
      <c r="H33" s="213"/>
      <c r="I33" s="114" t="s">
        <v>73</v>
      </c>
      <c r="J33" s="76">
        <v>708.4</v>
      </c>
      <c r="K33" s="78">
        <f aca="true" t="shared" si="0" ref="K33:K41">J33/4</f>
        <v>177.1</v>
      </c>
      <c r="L33" s="76">
        <f>J33/4</f>
        <v>177.1</v>
      </c>
      <c r="M33" s="78">
        <f>J33/4</f>
        <v>177.1</v>
      </c>
      <c r="N33" s="132">
        <f>J33/4</f>
        <v>177.1</v>
      </c>
    </row>
    <row r="34" spans="1:14" ht="12.75">
      <c r="A34" s="40"/>
      <c r="B34" s="40" t="s">
        <v>69</v>
      </c>
      <c r="C34" s="73">
        <v>68682.9</v>
      </c>
      <c r="D34" s="76">
        <f aca="true" t="shared" si="1" ref="D34:D39">C34/3</f>
        <v>22894.3</v>
      </c>
      <c r="E34" s="78">
        <f aca="true" t="shared" si="2" ref="E34:E39">C34/3</f>
        <v>22894.3</v>
      </c>
      <c r="F34" s="132">
        <f aca="true" t="shared" si="3" ref="F34:F39">C34/3</f>
        <v>22894.3</v>
      </c>
      <c r="G34" s="65"/>
      <c r="H34" s="205"/>
      <c r="I34" s="31" t="s">
        <v>74</v>
      </c>
      <c r="J34" s="53">
        <v>274.8</v>
      </c>
      <c r="K34" s="78">
        <f t="shared" si="0"/>
        <v>68.7</v>
      </c>
      <c r="L34" s="76">
        <f aca="true" t="shared" si="4" ref="L34:L41">J34/4</f>
        <v>68.7</v>
      </c>
      <c r="M34" s="78">
        <f aca="true" t="shared" si="5" ref="M34:M41">J34/4</f>
        <v>68.7</v>
      </c>
      <c r="N34" s="132">
        <f aca="true" t="shared" si="6" ref="N34:N41">J34/4</f>
        <v>68.7</v>
      </c>
    </row>
    <row r="35" spans="1:14" ht="12.75">
      <c r="A35" s="40"/>
      <c r="B35" s="40" t="s">
        <v>22</v>
      </c>
      <c r="C35" s="73">
        <v>208554.9</v>
      </c>
      <c r="D35" s="76">
        <v>69518.3</v>
      </c>
      <c r="E35" s="71">
        <v>69518.3</v>
      </c>
      <c r="F35" s="132">
        <v>69518.3</v>
      </c>
      <c r="G35" s="65"/>
      <c r="H35" s="205"/>
      <c r="I35" s="31" t="s">
        <v>22</v>
      </c>
      <c r="J35" s="70">
        <f>K35+L35+M35+N35</f>
        <v>834</v>
      </c>
      <c r="K35" s="78">
        <v>208.5</v>
      </c>
      <c r="L35" s="76">
        <v>208.5</v>
      </c>
      <c r="M35" s="78">
        <v>208.5</v>
      </c>
      <c r="N35" s="132">
        <v>208.5</v>
      </c>
    </row>
    <row r="36" spans="1:14" ht="12.75">
      <c r="A36" s="40"/>
      <c r="B36" s="40" t="s">
        <v>100</v>
      </c>
      <c r="C36" s="73">
        <v>5850.9</v>
      </c>
      <c r="D36" s="76">
        <f t="shared" si="1"/>
        <v>1950.3</v>
      </c>
      <c r="E36" s="78">
        <f t="shared" si="2"/>
        <v>1950.3</v>
      </c>
      <c r="F36" s="132">
        <f t="shared" si="3"/>
        <v>1950.3</v>
      </c>
      <c r="G36" s="65"/>
      <c r="H36" s="205"/>
      <c r="I36" s="31" t="s">
        <v>75</v>
      </c>
      <c r="J36" s="53">
        <v>23.6</v>
      </c>
      <c r="K36" s="78">
        <f t="shared" si="0"/>
        <v>5.9</v>
      </c>
      <c r="L36" s="76">
        <f t="shared" si="4"/>
        <v>5.9</v>
      </c>
      <c r="M36" s="78">
        <f t="shared" si="5"/>
        <v>5.9</v>
      </c>
      <c r="N36" s="132">
        <f t="shared" si="6"/>
        <v>5.9</v>
      </c>
    </row>
    <row r="37" spans="1:14" ht="12.75">
      <c r="A37" s="40"/>
      <c r="B37" s="40" t="s">
        <v>101</v>
      </c>
      <c r="C37" s="73">
        <v>85246.2</v>
      </c>
      <c r="D37" s="76">
        <f t="shared" si="1"/>
        <v>28415.399999999998</v>
      </c>
      <c r="E37" s="78">
        <f t="shared" si="2"/>
        <v>28415.399999999998</v>
      </c>
      <c r="F37" s="132">
        <f t="shared" si="3"/>
        <v>28415.399999999998</v>
      </c>
      <c r="G37" s="65"/>
      <c r="H37" s="205"/>
      <c r="I37" s="31" t="s">
        <v>70</v>
      </c>
      <c r="J37" s="70">
        <v>340.8</v>
      </c>
      <c r="K37" s="78">
        <f t="shared" si="0"/>
        <v>85.2</v>
      </c>
      <c r="L37" s="76">
        <f t="shared" si="4"/>
        <v>85.2</v>
      </c>
      <c r="M37" s="78">
        <f t="shared" si="5"/>
        <v>85.2</v>
      </c>
      <c r="N37" s="132">
        <f t="shared" si="6"/>
        <v>85.2</v>
      </c>
    </row>
    <row r="38" spans="1:14" ht="12.75">
      <c r="A38" s="40"/>
      <c r="B38" s="40" t="s">
        <v>102</v>
      </c>
      <c r="C38" s="73">
        <v>783.9</v>
      </c>
      <c r="D38" s="76">
        <f t="shared" si="1"/>
        <v>261.3</v>
      </c>
      <c r="E38" s="78">
        <f t="shared" si="2"/>
        <v>261.3</v>
      </c>
      <c r="F38" s="132">
        <f t="shared" si="3"/>
        <v>261.3</v>
      </c>
      <c r="G38" s="65"/>
      <c r="H38" s="205"/>
      <c r="I38" s="31" t="s">
        <v>76</v>
      </c>
      <c r="J38" s="70">
        <v>3.2</v>
      </c>
      <c r="K38" s="78">
        <f t="shared" si="0"/>
        <v>0.8</v>
      </c>
      <c r="L38" s="76">
        <f t="shared" si="4"/>
        <v>0.8</v>
      </c>
      <c r="M38" s="78">
        <f t="shared" si="5"/>
        <v>0.8</v>
      </c>
      <c r="N38" s="132">
        <f t="shared" si="6"/>
        <v>0.8</v>
      </c>
    </row>
    <row r="39" spans="1:14" ht="12.75">
      <c r="A39" s="40"/>
      <c r="B39" s="40" t="s">
        <v>129</v>
      </c>
      <c r="C39" s="73">
        <v>2331</v>
      </c>
      <c r="D39" s="76">
        <f t="shared" si="1"/>
        <v>777</v>
      </c>
      <c r="E39" s="78">
        <f t="shared" si="2"/>
        <v>777</v>
      </c>
      <c r="F39" s="132">
        <f t="shared" si="3"/>
        <v>777</v>
      </c>
      <c r="G39" s="65"/>
      <c r="H39" s="205"/>
      <c r="I39" s="31" t="s">
        <v>94</v>
      </c>
      <c r="J39" s="53">
        <v>9.2</v>
      </c>
      <c r="K39" s="78">
        <f t="shared" si="0"/>
        <v>2.3</v>
      </c>
      <c r="L39" s="76">
        <f t="shared" si="4"/>
        <v>2.3</v>
      </c>
      <c r="M39" s="78">
        <f t="shared" si="5"/>
        <v>2.3</v>
      </c>
      <c r="N39" s="132">
        <f t="shared" si="6"/>
        <v>2.3</v>
      </c>
    </row>
    <row r="40" spans="1:14" ht="12.75">
      <c r="A40" s="49"/>
      <c r="B40" s="49" t="s">
        <v>23</v>
      </c>
      <c r="C40" s="75">
        <v>3900</v>
      </c>
      <c r="D40" s="76">
        <v>1300</v>
      </c>
      <c r="E40" s="78">
        <v>1300</v>
      </c>
      <c r="F40" s="132">
        <v>1300</v>
      </c>
      <c r="G40" s="65"/>
      <c r="H40" s="45"/>
      <c r="I40" s="115" t="s">
        <v>23</v>
      </c>
      <c r="J40" s="77">
        <v>15.6</v>
      </c>
      <c r="K40" s="78">
        <v>3.9</v>
      </c>
      <c r="L40" s="76">
        <f t="shared" si="4"/>
        <v>3.9</v>
      </c>
      <c r="M40" s="78">
        <f t="shared" si="5"/>
        <v>3.9</v>
      </c>
      <c r="N40" s="132">
        <f t="shared" si="6"/>
        <v>3.9</v>
      </c>
    </row>
    <row r="41" spans="1:14" ht="12.75">
      <c r="A41" s="49"/>
      <c r="B41" s="49" t="s">
        <v>126</v>
      </c>
      <c r="C41" s="75">
        <v>26100</v>
      </c>
      <c r="D41" s="156">
        <v>8700</v>
      </c>
      <c r="E41" s="78">
        <v>8700</v>
      </c>
      <c r="F41" s="157">
        <v>8700</v>
      </c>
      <c r="G41" s="65"/>
      <c r="H41" s="53"/>
      <c r="I41" s="139" t="s">
        <v>126</v>
      </c>
      <c r="J41" s="77">
        <v>104.4</v>
      </c>
      <c r="K41" s="175">
        <f t="shared" si="0"/>
        <v>26.1</v>
      </c>
      <c r="L41" s="156">
        <f t="shared" si="4"/>
        <v>26.1</v>
      </c>
      <c r="M41" s="175">
        <f t="shared" si="5"/>
        <v>26.1</v>
      </c>
      <c r="N41" s="157">
        <f t="shared" si="6"/>
        <v>26.1</v>
      </c>
    </row>
    <row r="42" spans="1:17" ht="13.5" thickBot="1">
      <c r="A42" s="38"/>
      <c r="B42" s="44" t="s">
        <v>19</v>
      </c>
      <c r="C42" s="130">
        <f>SUM(C33:C41)</f>
        <v>578550.6</v>
      </c>
      <c r="D42" s="143">
        <f>SUM(D33:D41)</f>
        <v>192850.19999999998</v>
      </c>
      <c r="E42" s="145">
        <f>SUM(E33:E41)</f>
        <v>192850.19999999998</v>
      </c>
      <c r="F42" s="87">
        <f>SUM(F33:F41)</f>
        <v>192850.19999999998</v>
      </c>
      <c r="G42" s="65"/>
      <c r="H42" s="206"/>
      <c r="I42" s="117" t="s">
        <v>95</v>
      </c>
      <c r="J42" s="170">
        <f>J40+J39+J38+J37+J36+J35+J34+J33+J41</f>
        <v>2314</v>
      </c>
      <c r="K42" s="176">
        <f>SUM(K33:K41)</f>
        <v>578.4999999999999</v>
      </c>
      <c r="L42" s="170">
        <f>L40+L39+L38+L37+L36+L35+L34+L33+L41</f>
        <v>578.5</v>
      </c>
      <c r="M42" s="176">
        <f>M40+M39+M38+M37+M36+M35+M34+M33+M41</f>
        <v>578.5</v>
      </c>
      <c r="N42" s="182">
        <f>N40+N39+N38+N37+N36+N35+N34+N33+N41</f>
        <v>578.5</v>
      </c>
      <c r="Q42" s="69" t="s">
        <v>103</v>
      </c>
    </row>
    <row r="43" spans="1:14" ht="12.75">
      <c r="A43" s="39" t="s">
        <v>24</v>
      </c>
      <c r="B43" s="36" t="s">
        <v>52</v>
      </c>
      <c r="C43" s="61"/>
      <c r="D43" s="52"/>
      <c r="E43" s="36"/>
      <c r="F43" s="62"/>
      <c r="G43" s="65"/>
      <c r="H43" s="213" t="s">
        <v>24</v>
      </c>
      <c r="I43" s="114" t="s">
        <v>52</v>
      </c>
      <c r="J43" s="60"/>
      <c r="K43" s="39"/>
      <c r="L43" s="60"/>
      <c r="M43" s="39"/>
      <c r="N43" s="62"/>
    </row>
    <row r="44" spans="1:14" ht="12.75">
      <c r="A44" s="39"/>
      <c r="B44" s="40" t="s">
        <v>99</v>
      </c>
      <c r="C44" s="62">
        <v>0</v>
      </c>
      <c r="D44" s="60">
        <v>0</v>
      </c>
      <c r="E44" s="39">
        <v>0</v>
      </c>
      <c r="F44" s="62">
        <v>0</v>
      </c>
      <c r="G44" s="65"/>
      <c r="H44" s="213"/>
      <c r="I44" s="31" t="s">
        <v>77</v>
      </c>
      <c r="J44" s="60">
        <v>0</v>
      </c>
      <c r="K44" s="39">
        <v>0</v>
      </c>
      <c r="L44" s="60">
        <v>0</v>
      </c>
      <c r="M44" s="39">
        <v>0</v>
      </c>
      <c r="N44" s="62">
        <v>0</v>
      </c>
    </row>
    <row r="45" spans="1:14" ht="12.75">
      <c r="A45" s="40"/>
      <c r="B45" s="40" t="s">
        <v>78</v>
      </c>
      <c r="C45" s="62">
        <v>0</v>
      </c>
      <c r="D45" s="60">
        <v>0</v>
      </c>
      <c r="E45" s="39">
        <v>0</v>
      </c>
      <c r="F45" s="62">
        <v>0</v>
      </c>
      <c r="G45" s="65"/>
      <c r="H45" s="205"/>
      <c r="I45" s="31" t="s">
        <v>78</v>
      </c>
      <c r="J45" s="60">
        <v>0</v>
      </c>
      <c r="K45" s="39">
        <v>0</v>
      </c>
      <c r="L45" s="60">
        <v>0</v>
      </c>
      <c r="M45" s="39">
        <v>0</v>
      </c>
      <c r="N45" s="62">
        <v>0</v>
      </c>
    </row>
    <row r="46" spans="1:20" ht="12.75">
      <c r="A46" s="40"/>
      <c r="B46" s="40" t="s">
        <v>79</v>
      </c>
      <c r="C46" s="62">
        <v>0</v>
      </c>
      <c r="D46" s="60">
        <v>0</v>
      </c>
      <c r="E46" s="39">
        <v>0</v>
      </c>
      <c r="F46" s="62">
        <v>0</v>
      </c>
      <c r="G46" s="65"/>
      <c r="H46" s="205"/>
      <c r="I46" s="31" t="s">
        <v>79</v>
      </c>
      <c r="J46" s="60">
        <v>0</v>
      </c>
      <c r="K46" s="39">
        <v>0</v>
      </c>
      <c r="L46" s="60">
        <v>0</v>
      </c>
      <c r="M46" s="39">
        <v>0</v>
      </c>
      <c r="N46" s="62">
        <v>0</v>
      </c>
      <c r="T46" s="81" t="s">
        <v>103</v>
      </c>
    </row>
    <row r="47" spans="1:14" ht="12.75">
      <c r="A47" s="49"/>
      <c r="B47" s="49" t="s">
        <v>80</v>
      </c>
      <c r="C47" s="62">
        <v>0</v>
      </c>
      <c r="D47" s="60">
        <v>0</v>
      </c>
      <c r="E47" s="39">
        <v>0</v>
      </c>
      <c r="F47" s="62">
        <v>0</v>
      </c>
      <c r="G47" s="65"/>
      <c r="H47" s="45"/>
      <c r="I47" s="115" t="s">
        <v>80</v>
      </c>
      <c r="J47" s="60">
        <v>0</v>
      </c>
      <c r="K47" s="39">
        <v>0</v>
      </c>
      <c r="L47" s="60">
        <v>0</v>
      </c>
      <c r="M47" s="39">
        <v>0</v>
      </c>
      <c r="N47" s="62">
        <v>0</v>
      </c>
    </row>
    <row r="48" spans="1:14" ht="13.5" thickBot="1">
      <c r="A48" s="44"/>
      <c r="B48" s="44" t="s">
        <v>19</v>
      </c>
      <c r="C48" s="62">
        <v>0</v>
      </c>
      <c r="D48" s="144">
        <v>0</v>
      </c>
      <c r="E48" s="92">
        <v>0</v>
      </c>
      <c r="F48" s="135">
        <v>0</v>
      </c>
      <c r="G48" s="65"/>
      <c r="H48" s="212"/>
      <c r="I48" s="117" t="s">
        <v>95</v>
      </c>
      <c r="J48" s="171">
        <f>SUM(J44:J47)</f>
        <v>0</v>
      </c>
      <c r="K48" s="177">
        <f>SUM(K44:K47)</f>
        <v>0</v>
      </c>
      <c r="L48" s="186">
        <v>0</v>
      </c>
      <c r="M48" s="177">
        <v>0</v>
      </c>
      <c r="N48" s="183">
        <v>0</v>
      </c>
    </row>
    <row r="49" spans="1:14" ht="12.75">
      <c r="A49" s="49" t="s">
        <v>25</v>
      </c>
      <c r="B49" s="45" t="s">
        <v>53</v>
      </c>
      <c r="C49" s="63"/>
      <c r="D49" s="110"/>
      <c r="E49" s="64"/>
      <c r="F49" s="65"/>
      <c r="G49" s="65"/>
      <c r="H49" s="45" t="s">
        <v>25</v>
      </c>
      <c r="I49" s="115" t="s">
        <v>53</v>
      </c>
      <c r="J49" s="54"/>
      <c r="K49" s="49"/>
      <c r="L49" s="28"/>
      <c r="M49" s="119"/>
      <c r="N49" s="65"/>
    </row>
    <row r="50" spans="1:14" ht="12.75">
      <c r="A50" s="39"/>
      <c r="B50" s="39" t="s">
        <v>54</v>
      </c>
      <c r="C50" s="62"/>
      <c r="D50" s="60"/>
      <c r="E50" s="39"/>
      <c r="F50" s="62"/>
      <c r="G50" s="65"/>
      <c r="H50" s="213"/>
      <c r="I50" s="114" t="s">
        <v>54</v>
      </c>
      <c r="J50" s="60"/>
      <c r="K50" s="39"/>
      <c r="L50" s="60"/>
      <c r="M50" s="39"/>
      <c r="N50" s="62"/>
    </row>
    <row r="51" spans="1:14" ht="12.75">
      <c r="A51" s="40"/>
      <c r="B51" s="40" t="s">
        <v>26</v>
      </c>
      <c r="C51" s="59">
        <v>498194.4</v>
      </c>
      <c r="D51" s="70">
        <f>C51/3</f>
        <v>166064.80000000002</v>
      </c>
      <c r="E51" s="71">
        <f>C51/3</f>
        <v>166064.80000000002</v>
      </c>
      <c r="F51" s="73">
        <f>C51/3</f>
        <v>166064.80000000002</v>
      </c>
      <c r="G51" s="65"/>
      <c r="H51" s="205"/>
      <c r="I51" s="31" t="s">
        <v>26</v>
      </c>
      <c r="J51" s="70">
        <v>1992.698</v>
      </c>
      <c r="K51" s="71">
        <f>J51/4</f>
        <v>498.1745</v>
      </c>
      <c r="L51" s="70">
        <f>J51/4</f>
        <v>498.1745</v>
      </c>
      <c r="M51" s="71">
        <f>J51/4</f>
        <v>498.1745</v>
      </c>
      <c r="N51" s="73">
        <f>J51/4</f>
        <v>498.1745</v>
      </c>
    </row>
    <row r="52" spans="1:14" ht="12.75">
      <c r="A52" s="40"/>
      <c r="B52" s="40" t="s">
        <v>27</v>
      </c>
      <c r="C52" s="147">
        <f>C51*14.2%</f>
        <v>70743.6048</v>
      </c>
      <c r="D52" s="70">
        <f>C52/3</f>
        <v>23581.2016</v>
      </c>
      <c r="E52" s="71">
        <f>C52/3</f>
        <v>23581.2016</v>
      </c>
      <c r="F52" s="73">
        <f>C52/3</f>
        <v>23581.2016</v>
      </c>
      <c r="G52" s="65"/>
      <c r="H52" s="205"/>
      <c r="I52" s="31" t="s">
        <v>51</v>
      </c>
      <c r="J52" s="70">
        <f>J51*14.2%</f>
        <v>282.963116</v>
      </c>
      <c r="K52" s="71">
        <f aca="true" t="shared" si="7" ref="K52:K57">J52/4</f>
        <v>70.740779</v>
      </c>
      <c r="L52" s="70">
        <f aca="true" t="shared" si="8" ref="L52:L57">J52/4</f>
        <v>70.740779</v>
      </c>
      <c r="M52" s="71">
        <f aca="true" t="shared" si="9" ref="M52:M57">J52/4</f>
        <v>70.740779</v>
      </c>
      <c r="N52" s="73">
        <f aca="true" t="shared" si="10" ref="N52:N57">J52/4</f>
        <v>70.740779</v>
      </c>
    </row>
    <row r="53" spans="1:14" ht="12.75">
      <c r="A53" s="40"/>
      <c r="B53" s="40" t="s">
        <v>96</v>
      </c>
      <c r="C53" s="59">
        <v>2059.2</v>
      </c>
      <c r="D53" s="70">
        <f>C53/3</f>
        <v>686.4</v>
      </c>
      <c r="E53" s="71">
        <f>C53/3</f>
        <v>686.4</v>
      </c>
      <c r="F53" s="73">
        <f>C53/3</f>
        <v>686.4</v>
      </c>
      <c r="G53" s="65"/>
      <c r="H53" s="205"/>
      <c r="I53" s="31" t="s">
        <v>96</v>
      </c>
      <c r="J53" s="70">
        <v>8.237</v>
      </c>
      <c r="K53" s="71">
        <f>J53/4</f>
        <v>2.05925</v>
      </c>
      <c r="L53" s="70">
        <f t="shared" si="8"/>
        <v>2.05925</v>
      </c>
      <c r="M53" s="71">
        <f t="shared" si="9"/>
        <v>2.05925</v>
      </c>
      <c r="N53" s="73">
        <f t="shared" si="10"/>
        <v>2.05925</v>
      </c>
    </row>
    <row r="54" spans="1:14" ht="12.75">
      <c r="A54" s="40"/>
      <c r="B54" s="40" t="s">
        <v>28</v>
      </c>
      <c r="C54" s="73">
        <v>104367</v>
      </c>
      <c r="D54" s="70">
        <v>34789</v>
      </c>
      <c r="E54" s="71">
        <v>34789</v>
      </c>
      <c r="F54" s="73">
        <v>34789</v>
      </c>
      <c r="G54" s="65"/>
      <c r="H54" s="205"/>
      <c r="I54" s="31" t="s">
        <v>28</v>
      </c>
      <c r="J54" s="70">
        <f>K54+L54+M54+N54</f>
        <v>417.6</v>
      </c>
      <c r="K54" s="71">
        <v>104.4</v>
      </c>
      <c r="L54" s="70">
        <v>104.4</v>
      </c>
      <c r="M54" s="71">
        <v>104.4</v>
      </c>
      <c r="N54" s="73">
        <v>104.4</v>
      </c>
    </row>
    <row r="55" spans="1:14" ht="12.75">
      <c r="A55" s="40"/>
      <c r="B55" s="40" t="s">
        <v>29</v>
      </c>
      <c r="C55" s="73">
        <v>2908.8</v>
      </c>
      <c r="D55" s="70">
        <f>C55/3</f>
        <v>969.6</v>
      </c>
      <c r="E55" s="71">
        <f>C55/3</f>
        <v>969.6</v>
      </c>
      <c r="F55" s="73">
        <f>C55/3</f>
        <v>969.6</v>
      </c>
      <c r="G55" s="65"/>
      <c r="H55" s="205"/>
      <c r="I55" s="31" t="s">
        <v>29</v>
      </c>
      <c r="J55" s="53">
        <v>11.6</v>
      </c>
      <c r="K55" s="71">
        <f t="shared" si="7"/>
        <v>2.9</v>
      </c>
      <c r="L55" s="70">
        <f t="shared" si="8"/>
        <v>2.9</v>
      </c>
      <c r="M55" s="71">
        <f t="shared" si="9"/>
        <v>2.9</v>
      </c>
      <c r="N55" s="73">
        <f t="shared" si="10"/>
        <v>2.9</v>
      </c>
    </row>
    <row r="56" spans="1:14" ht="12.75">
      <c r="A56" s="40"/>
      <c r="B56" s="40" t="s">
        <v>30</v>
      </c>
      <c r="C56" s="59">
        <v>5190</v>
      </c>
      <c r="D56" s="70">
        <v>1730</v>
      </c>
      <c r="E56" s="71">
        <v>1730</v>
      </c>
      <c r="F56" s="73">
        <v>1730</v>
      </c>
      <c r="G56" s="65"/>
      <c r="H56" s="205"/>
      <c r="I56" s="31" t="s">
        <v>30</v>
      </c>
      <c r="J56" s="70">
        <v>20.8</v>
      </c>
      <c r="K56" s="71">
        <f t="shared" si="7"/>
        <v>5.2</v>
      </c>
      <c r="L56" s="70">
        <f t="shared" si="8"/>
        <v>5.2</v>
      </c>
      <c r="M56" s="71">
        <f t="shared" si="9"/>
        <v>5.2</v>
      </c>
      <c r="N56" s="73">
        <f t="shared" si="10"/>
        <v>5.2</v>
      </c>
    </row>
    <row r="57" spans="1:14" ht="12.75">
      <c r="A57" s="40"/>
      <c r="B57" s="40" t="s">
        <v>31</v>
      </c>
      <c r="C57" s="59">
        <v>7639.5</v>
      </c>
      <c r="D57" s="70">
        <v>2546.5</v>
      </c>
      <c r="E57" s="71">
        <v>2546.5</v>
      </c>
      <c r="F57" s="73">
        <v>2546.5</v>
      </c>
      <c r="G57" s="65"/>
      <c r="H57" s="205"/>
      <c r="I57" s="31" t="s">
        <v>31</v>
      </c>
      <c r="J57" s="53">
        <v>30.4</v>
      </c>
      <c r="K57" s="71">
        <f t="shared" si="7"/>
        <v>7.6</v>
      </c>
      <c r="L57" s="70">
        <f t="shared" si="8"/>
        <v>7.6</v>
      </c>
      <c r="M57" s="71">
        <f t="shared" si="9"/>
        <v>7.6</v>
      </c>
      <c r="N57" s="73">
        <f t="shared" si="10"/>
        <v>7.6</v>
      </c>
    </row>
    <row r="58" spans="1:17" ht="13.5" thickBot="1">
      <c r="A58" s="38"/>
      <c r="B58" s="44" t="s">
        <v>19</v>
      </c>
      <c r="C58" s="94">
        <f>SUM(C51:C57)</f>
        <v>691102.5048</v>
      </c>
      <c r="D58" s="143">
        <f>D57+D56+D55+D54+D53+D52+D51</f>
        <v>230367.50160000002</v>
      </c>
      <c r="E58" s="86">
        <f>SUM(E51:E57)</f>
        <v>230367.50160000002</v>
      </c>
      <c r="F58" s="87">
        <f>SUM(F51:F57)</f>
        <v>230367.50160000002</v>
      </c>
      <c r="G58" s="65"/>
      <c r="H58" s="206"/>
      <c r="I58" s="117" t="s">
        <v>95</v>
      </c>
      <c r="J58" s="95">
        <f>SUM(J51:J57)</f>
        <v>2764.2981160000004</v>
      </c>
      <c r="K58" s="94">
        <f>SUM(K51:K57)</f>
        <v>691.0745290000001</v>
      </c>
      <c r="L58" s="95">
        <f>SUM(L51:L57)</f>
        <v>691.0745290000001</v>
      </c>
      <c r="M58" s="94">
        <f>SUM(M51:M57)</f>
        <v>691.0745290000001</v>
      </c>
      <c r="N58" s="130">
        <f>SUM(N51:N57)</f>
        <v>691.0745290000001</v>
      </c>
      <c r="Q58" s="82" t="s">
        <v>103</v>
      </c>
    </row>
    <row r="59" spans="1:14" ht="12.75">
      <c r="A59" s="51" t="s">
        <v>32</v>
      </c>
      <c r="B59" s="36" t="s">
        <v>33</v>
      </c>
      <c r="C59" s="96"/>
      <c r="D59" s="60"/>
      <c r="E59" s="39"/>
      <c r="F59" s="62"/>
      <c r="G59" s="65"/>
      <c r="H59" s="216" t="s">
        <v>32</v>
      </c>
      <c r="I59" s="62" t="s">
        <v>33</v>
      </c>
      <c r="J59" s="60"/>
      <c r="K59" s="39"/>
      <c r="L59" s="60"/>
      <c r="M59" s="39"/>
      <c r="N59" s="62"/>
    </row>
    <row r="60" spans="1:14" ht="12.75">
      <c r="A60" s="42"/>
      <c r="B60" s="83" t="s">
        <v>104</v>
      </c>
      <c r="C60" s="97">
        <v>151593.9</v>
      </c>
      <c r="D60" s="165">
        <v>50531.3</v>
      </c>
      <c r="E60" s="97">
        <v>50531.3</v>
      </c>
      <c r="F60" s="166">
        <v>50531.3</v>
      </c>
      <c r="G60" s="65"/>
      <c r="H60" s="211"/>
      <c r="I60" s="214" t="s">
        <v>104</v>
      </c>
      <c r="J60" s="53">
        <v>606.37</v>
      </c>
      <c r="K60" s="178">
        <f>J60/4</f>
        <v>151.5925</v>
      </c>
      <c r="L60" s="172">
        <f>J60/4</f>
        <v>151.5925</v>
      </c>
      <c r="M60" s="178">
        <f>J60/4</f>
        <v>151.5925</v>
      </c>
      <c r="N60" s="147">
        <f>J60/4</f>
        <v>151.5925</v>
      </c>
    </row>
    <row r="61" spans="1:21" ht="14.25" customHeight="1">
      <c r="A61" s="42"/>
      <c r="B61" s="40" t="s">
        <v>51</v>
      </c>
      <c r="C61" s="97">
        <v>21526.2</v>
      </c>
      <c r="D61" s="165">
        <v>7175.4</v>
      </c>
      <c r="E61" s="97">
        <v>7175.4</v>
      </c>
      <c r="F61" s="166">
        <v>7175.4</v>
      </c>
      <c r="G61" s="65"/>
      <c r="H61" s="211"/>
      <c r="I61" s="59" t="s">
        <v>51</v>
      </c>
      <c r="J61" s="172">
        <f>J60*14.2%</f>
        <v>86.10453999999999</v>
      </c>
      <c r="K61" s="178">
        <f>J61/4</f>
        <v>21.526134999999996</v>
      </c>
      <c r="L61" s="172">
        <f>J61/4</f>
        <v>21.526134999999996</v>
      </c>
      <c r="M61" s="178">
        <f>J61/4</f>
        <v>21.526134999999996</v>
      </c>
      <c r="N61" s="147">
        <v>21.53</v>
      </c>
      <c r="U61" s="81" t="s">
        <v>103</v>
      </c>
    </row>
    <row r="62" spans="1:14" ht="12.75">
      <c r="A62" s="40"/>
      <c r="B62" s="40" t="s">
        <v>34</v>
      </c>
      <c r="C62" s="98">
        <v>7800</v>
      </c>
      <c r="D62" s="165">
        <f>C62/3</f>
        <v>2600</v>
      </c>
      <c r="E62" s="97">
        <f>C62/3</f>
        <v>2600</v>
      </c>
      <c r="F62" s="166">
        <f>C62/3</f>
        <v>2600</v>
      </c>
      <c r="G62" s="65"/>
      <c r="H62" s="205"/>
      <c r="I62" s="31" t="s">
        <v>34</v>
      </c>
      <c r="J62" s="172">
        <v>31.2</v>
      </c>
      <c r="K62" s="178">
        <v>7.8</v>
      </c>
      <c r="L62" s="172">
        <f>J62/4</f>
        <v>7.8</v>
      </c>
      <c r="M62" s="178">
        <f>J62/4</f>
        <v>7.8</v>
      </c>
      <c r="N62" s="59">
        <f>J62/4</f>
        <v>7.8</v>
      </c>
    </row>
    <row r="63" spans="1:14" ht="12.75">
      <c r="A63" s="40"/>
      <c r="B63" s="40" t="s">
        <v>39</v>
      </c>
      <c r="C63" s="98">
        <v>38850</v>
      </c>
      <c r="D63" s="165">
        <f>C63/3</f>
        <v>12950</v>
      </c>
      <c r="E63" s="97">
        <f>C63/3</f>
        <v>12950</v>
      </c>
      <c r="F63" s="166">
        <f>C63/3</f>
        <v>12950</v>
      </c>
      <c r="G63" s="65"/>
      <c r="H63" s="205"/>
      <c r="I63" s="31" t="s">
        <v>39</v>
      </c>
      <c r="J63" s="172">
        <v>155.4</v>
      </c>
      <c r="K63" s="178">
        <f>J63/4</f>
        <v>38.85</v>
      </c>
      <c r="L63" s="172">
        <f>J63/4</f>
        <v>38.85</v>
      </c>
      <c r="M63" s="178">
        <f>J63/4</f>
        <v>38.85</v>
      </c>
      <c r="N63" s="147">
        <f>J63/4</f>
        <v>38.85</v>
      </c>
    </row>
    <row r="64" spans="1:14" ht="12.75">
      <c r="A64" s="40"/>
      <c r="B64" s="40" t="s">
        <v>31</v>
      </c>
      <c r="C64" s="98">
        <v>0</v>
      </c>
      <c r="D64" s="100">
        <v>0</v>
      </c>
      <c r="E64" s="98">
        <v>0</v>
      </c>
      <c r="F64" s="103">
        <v>0</v>
      </c>
      <c r="G64" s="65"/>
      <c r="H64" s="205"/>
      <c r="I64" s="31" t="s">
        <v>31</v>
      </c>
      <c r="J64" s="53">
        <v>0</v>
      </c>
      <c r="K64" s="40">
        <f>J64/4</f>
        <v>0</v>
      </c>
      <c r="L64" s="53">
        <v>0</v>
      </c>
      <c r="M64" s="40">
        <v>0</v>
      </c>
      <c r="N64" s="59">
        <v>0</v>
      </c>
    </row>
    <row r="65" spans="1:17" ht="13.5" thickBot="1">
      <c r="A65" s="38"/>
      <c r="B65" s="44" t="s">
        <v>19</v>
      </c>
      <c r="C65" s="99">
        <f>C64+C63+C62+C61+C60</f>
        <v>219770.09999999998</v>
      </c>
      <c r="D65" s="101">
        <f>D64+D63+D62+D61+D60</f>
        <v>73256.70000000001</v>
      </c>
      <c r="E65" s="102">
        <f>E64+E63+E62+E61+E60</f>
        <v>73256.70000000001</v>
      </c>
      <c r="F65" s="104">
        <f>SUM(F60:F64)</f>
        <v>73256.70000000001</v>
      </c>
      <c r="G65" s="65"/>
      <c r="H65" s="206"/>
      <c r="I65" s="117" t="s">
        <v>95</v>
      </c>
      <c r="J65" s="170">
        <f>SUM(J60:J64)</f>
        <v>879.07454</v>
      </c>
      <c r="K65" s="176">
        <f>K60+K61+K62+K63</f>
        <v>219.768635</v>
      </c>
      <c r="L65" s="170">
        <f>L63+L62+L61+L60</f>
        <v>219.768635</v>
      </c>
      <c r="M65" s="176">
        <f>M63+M62+M61+M60</f>
        <v>219.768635</v>
      </c>
      <c r="N65" s="182">
        <f>N63+N62+N61+N60</f>
        <v>219.7725</v>
      </c>
      <c r="Q65" s="69" t="s">
        <v>103</v>
      </c>
    </row>
    <row r="66" spans="1:14" ht="12.75">
      <c r="A66" s="39" t="s">
        <v>40</v>
      </c>
      <c r="B66" s="36" t="s">
        <v>41</v>
      </c>
      <c r="C66" s="62"/>
      <c r="D66" s="36"/>
      <c r="E66" s="36"/>
      <c r="F66" s="62"/>
      <c r="G66" s="65"/>
      <c r="H66" s="213" t="s">
        <v>40</v>
      </c>
      <c r="I66" s="114" t="s">
        <v>41</v>
      </c>
      <c r="J66" s="60"/>
      <c r="K66" s="39"/>
      <c r="L66" s="60"/>
      <c r="M66" s="39"/>
      <c r="N66" s="62"/>
    </row>
    <row r="67" spans="1:14" ht="12.75" customHeight="1">
      <c r="A67" s="40"/>
      <c r="B67" s="40" t="s">
        <v>56</v>
      </c>
      <c r="C67" s="73">
        <f>D67+E67+F67</f>
        <v>407814</v>
      </c>
      <c r="D67" s="71">
        <v>135938</v>
      </c>
      <c r="E67" s="71">
        <v>135938</v>
      </c>
      <c r="F67" s="73">
        <v>135938</v>
      </c>
      <c r="G67" s="65"/>
      <c r="H67" s="205"/>
      <c r="I67" s="31" t="s">
        <v>56</v>
      </c>
      <c r="J67" s="70">
        <v>1631.3</v>
      </c>
      <c r="K67" s="71">
        <f>J67/4</f>
        <v>407.825</v>
      </c>
      <c r="L67" s="70">
        <f>J67/4</f>
        <v>407.825</v>
      </c>
      <c r="M67" s="71">
        <f>J67/4</f>
        <v>407.825</v>
      </c>
      <c r="N67" s="73">
        <f>J67/4</f>
        <v>407.825</v>
      </c>
    </row>
    <row r="68" spans="1:14" ht="12.75" customHeight="1">
      <c r="A68" s="40"/>
      <c r="B68" s="40" t="s">
        <v>51</v>
      </c>
      <c r="C68" s="73">
        <f>D68+E68+F68</f>
        <v>57909.600000000006</v>
      </c>
      <c r="D68" s="71">
        <v>19303.2</v>
      </c>
      <c r="E68" s="71">
        <v>19303.2</v>
      </c>
      <c r="F68" s="73">
        <v>19303.2</v>
      </c>
      <c r="G68" s="65"/>
      <c r="H68" s="53"/>
      <c r="I68" s="59" t="s">
        <v>51</v>
      </c>
      <c r="J68" s="70">
        <f>J67*14.2%</f>
        <v>231.64459999999997</v>
      </c>
      <c r="K68" s="71">
        <f>J68/4</f>
        <v>57.91114999999999</v>
      </c>
      <c r="L68" s="70">
        <f>J68/4</f>
        <v>57.91114999999999</v>
      </c>
      <c r="M68" s="71">
        <f>J68/4</f>
        <v>57.91114999999999</v>
      </c>
      <c r="N68" s="73">
        <f>J68/4</f>
        <v>57.91114999999999</v>
      </c>
    </row>
    <row r="69" spans="1:14" ht="12.75" customHeight="1">
      <c r="A69" s="40"/>
      <c r="B69" s="40" t="s">
        <v>42</v>
      </c>
      <c r="C69" s="71">
        <v>5700</v>
      </c>
      <c r="D69" s="40">
        <f>C69/3</f>
        <v>1900</v>
      </c>
      <c r="E69" s="40">
        <v>1900</v>
      </c>
      <c r="F69" s="59">
        <v>1900</v>
      </c>
      <c r="G69" s="65"/>
      <c r="H69" s="205"/>
      <c r="I69" s="31" t="s">
        <v>42</v>
      </c>
      <c r="J69" s="70">
        <v>22.8</v>
      </c>
      <c r="K69" s="40">
        <f>J69/4</f>
        <v>5.7</v>
      </c>
      <c r="L69" s="53">
        <f>J69/4</f>
        <v>5.7</v>
      </c>
      <c r="M69" s="40">
        <f>J69/4</f>
        <v>5.7</v>
      </c>
      <c r="N69" s="53">
        <f>J69/4</f>
        <v>5.7</v>
      </c>
    </row>
    <row r="70" spans="1:17" ht="13.5" thickBot="1">
      <c r="A70" s="38"/>
      <c r="B70" s="204" t="s">
        <v>19</v>
      </c>
      <c r="C70" s="203">
        <f>D70+E70+F70</f>
        <v>471423.60000000003</v>
      </c>
      <c r="D70" s="86">
        <f>D69+D68+D67</f>
        <v>157141.2</v>
      </c>
      <c r="E70" s="86">
        <f>E69+E68+E67</f>
        <v>157141.2</v>
      </c>
      <c r="F70" s="87">
        <f>F69+F68+F67</f>
        <v>157141.2</v>
      </c>
      <c r="G70" s="65"/>
      <c r="H70" s="206"/>
      <c r="I70" s="117" t="s">
        <v>95</v>
      </c>
      <c r="J70" s="95">
        <f>J69+J68+J67</f>
        <v>1885.7446</v>
      </c>
      <c r="K70" s="94">
        <f>K69+K68+K67</f>
        <v>471.43615</v>
      </c>
      <c r="L70" s="95">
        <f>L69+L68+L67</f>
        <v>471.43615</v>
      </c>
      <c r="M70" s="94">
        <f>M69+M68+M67</f>
        <v>471.43615</v>
      </c>
      <c r="N70" s="95">
        <f>N69+N68+N67</f>
        <v>471.43615</v>
      </c>
      <c r="Q70" s="69" t="s">
        <v>103</v>
      </c>
    </row>
    <row r="71" spans="1:14" ht="13.5" thickBot="1">
      <c r="A71" s="66" t="s">
        <v>44</v>
      </c>
      <c r="B71" s="200" t="s">
        <v>45</v>
      </c>
      <c r="C71" s="196">
        <v>2076.3</v>
      </c>
      <c r="D71" s="162">
        <f>C71/3</f>
        <v>692.1</v>
      </c>
      <c r="E71" s="163">
        <f>C71/3</f>
        <v>692.1</v>
      </c>
      <c r="F71" s="164">
        <f>C71/3</f>
        <v>692.1</v>
      </c>
      <c r="G71" s="138"/>
      <c r="H71" s="207" t="s">
        <v>44</v>
      </c>
      <c r="I71" s="131" t="s">
        <v>86</v>
      </c>
      <c r="J71" s="142">
        <v>8.3</v>
      </c>
      <c r="K71" s="72">
        <f>J71/4</f>
        <v>2.075</v>
      </c>
      <c r="L71" s="142">
        <f>J71/4</f>
        <v>2.075</v>
      </c>
      <c r="M71" s="72">
        <f>J71/4</f>
        <v>2.075</v>
      </c>
      <c r="N71" s="142">
        <f>J71/4</f>
        <v>2.075</v>
      </c>
    </row>
    <row r="72" spans="1:17" s="80" customFormat="1" ht="13.5" thickBot="1">
      <c r="A72" s="201"/>
      <c r="B72" s="201" t="s">
        <v>46</v>
      </c>
      <c r="C72" s="197">
        <f>C71+C70+C65+C58+C42+C31</f>
        <v>2392533.0047999998</v>
      </c>
      <c r="D72" s="152">
        <f>D71+D70+D65+D58+D42+D31</f>
        <v>797511.0016000001</v>
      </c>
      <c r="E72" s="153">
        <f>E71+E70+E65+E58+E42+E31</f>
        <v>797511.0016000001</v>
      </c>
      <c r="F72" s="154">
        <f>F71+F70+F65+F58+F42+F31</f>
        <v>797511.0016000001</v>
      </c>
      <c r="G72" s="219"/>
      <c r="H72" s="108"/>
      <c r="I72" s="155" t="s">
        <v>46</v>
      </c>
      <c r="J72" s="152">
        <f>J71+J70+J65+J58+J48+J42+J31</f>
        <v>9569.976456</v>
      </c>
      <c r="K72" s="179">
        <f>K71+K70+K65+K58+K42+K31</f>
        <v>2392.444114</v>
      </c>
      <c r="L72" s="152">
        <f>L71+L70+L65+L58+L42+L31</f>
        <v>2392.444114</v>
      </c>
      <c r="M72" s="179">
        <f>M71+M70+M65+M58+M42+M31</f>
        <v>2392.444114</v>
      </c>
      <c r="N72" s="154">
        <f>N71+N70+N65+N58+N42+N31</f>
        <v>2392.647979</v>
      </c>
      <c r="O72"/>
      <c r="Q72" s="84" t="s">
        <v>103</v>
      </c>
    </row>
    <row r="73" spans="1:17" s="90" customFormat="1" ht="13.5" thickBot="1">
      <c r="A73" s="89"/>
      <c r="B73" s="89" t="s">
        <v>97</v>
      </c>
      <c r="C73" s="198">
        <v>143552.1</v>
      </c>
      <c r="D73" s="148">
        <f>D72*6%</f>
        <v>47850.660096</v>
      </c>
      <c r="E73" s="149">
        <f>E72*6%</f>
        <v>47850.660096</v>
      </c>
      <c r="F73" s="150">
        <v>47850.7</v>
      </c>
      <c r="G73" s="138"/>
      <c r="H73" s="208"/>
      <c r="I73" s="93" t="s">
        <v>97</v>
      </c>
      <c r="J73" s="148">
        <f>J72*6%</f>
        <v>574.19858736</v>
      </c>
      <c r="K73" s="149">
        <f>K72*6%</f>
        <v>143.54664684</v>
      </c>
      <c r="L73" s="148">
        <f>L72*6%</f>
        <v>143.54664684</v>
      </c>
      <c r="M73" s="149">
        <f>M72*6%</f>
        <v>143.54664684</v>
      </c>
      <c r="N73" s="150">
        <f>N72*6%</f>
        <v>143.55887873999998</v>
      </c>
      <c r="O73"/>
      <c r="Q73" s="91" t="s">
        <v>103</v>
      </c>
    </row>
    <row r="74" spans="1:14" ht="13.5" thickBot="1">
      <c r="A74" s="92"/>
      <c r="B74" s="118" t="s">
        <v>60</v>
      </c>
      <c r="C74" s="74">
        <f>D74+E74+F74</f>
        <v>25617</v>
      </c>
      <c r="D74" s="142">
        <v>8539</v>
      </c>
      <c r="E74" s="72">
        <v>8539</v>
      </c>
      <c r="F74" s="74">
        <v>8539</v>
      </c>
      <c r="G74" s="138"/>
      <c r="H74" s="209"/>
      <c r="I74" s="137" t="s">
        <v>87</v>
      </c>
      <c r="J74" s="173">
        <f>K74+L74+M74+N74</f>
        <v>102.41650000000001</v>
      </c>
      <c r="K74" s="180">
        <f>K20*1%</f>
        <v>25.616500000000002</v>
      </c>
      <c r="L74" s="173">
        <v>25.6</v>
      </c>
      <c r="M74" s="180">
        <v>25.6</v>
      </c>
      <c r="N74" s="184">
        <v>25.6</v>
      </c>
    </row>
    <row r="75" spans="1:15" ht="13.5" thickBot="1">
      <c r="A75" s="67"/>
      <c r="B75" s="202" t="s">
        <v>47</v>
      </c>
      <c r="C75" s="199">
        <f>C74+C72+C73</f>
        <v>2561702.1048</v>
      </c>
      <c r="D75" s="161">
        <f>D74+D72+D73</f>
        <v>853900.661696</v>
      </c>
      <c r="E75" s="160">
        <f>E74+E72+E73</f>
        <v>853900.661696</v>
      </c>
      <c r="F75" s="158">
        <f>F74+F72+F73</f>
        <v>853900.7016</v>
      </c>
      <c r="G75" s="65"/>
      <c r="H75" s="210"/>
      <c r="I75" s="136" t="s">
        <v>47</v>
      </c>
      <c r="J75" s="174">
        <f>J74+J72+J73</f>
        <v>10246.59154336</v>
      </c>
      <c r="K75" s="181">
        <f>K74+K72+K73</f>
        <v>2561.60726084</v>
      </c>
      <c r="L75" s="187">
        <f>L74+L72+L73</f>
        <v>2561.59076084</v>
      </c>
      <c r="M75" s="181">
        <f>M72+M73+M74</f>
        <v>2561.59076084</v>
      </c>
      <c r="N75" s="185">
        <f>N72+N73+N74</f>
        <v>2561.80685774</v>
      </c>
      <c r="O75" s="106"/>
    </row>
    <row r="76" spans="1:15" ht="14.25">
      <c r="A76" s="2"/>
      <c r="B76" s="2"/>
      <c r="C76" s="2"/>
      <c r="D76" s="146"/>
      <c r="E76" s="146"/>
      <c r="F76" s="1"/>
      <c r="G76" s="1"/>
      <c r="H76" s="2"/>
      <c r="I76" s="2"/>
      <c r="J76" s="2"/>
      <c r="L76" s="26"/>
      <c r="O76" s="1"/>
    </row>
    <row r="77" spans="1:11" ht="14.25">
      <c r="A77" s="2"/>
      <c r="B77" s="2"/>
      <c r="C77" s="2"/>
      <c r="D77" s="85" t="s">
        <v>103</v>
      </c>
      <c r="E77" s="1"/>
      <c r="F77" s="1"/>
      <c r="H77" s="2"/>
      <c r="I77" s="2"/>
      <c r="J77" s="105"/>
      <c r="K77" s="69"/>
    </row>
    <row r="78" spans="1:11" ht="14.25">
      <c r="A78" s="2"/>
      <c r="B78" s="2"/>
      <c r="C78" s="79" t="s">
        <v>103</v>
      </c>
      <c r="E78" s="69"/>
      <c r="F78" s="1"/>
      <c r="H78" s="2"/>
      <c r="I78" s="68" t="s">
        <v>103</v>
      </c>
      <c r="J78" s="68"/>
      <c r="K78" s="69" t="s">
        <v>103</v>
      </c>
    </row>
    <row r="79" spans="1:10" ht="14.25">
      <c r="A79" s="2"/>
      <c r="B79" s="2"/>
      <c r="C79" s="2"/>
      <c r="F79" s="1"/>
      <c r="H79" s="2"/>
      <c r="I79" s="2"/>
      <c r="J79" s="2"/>
    </row>
    <row r="80" spans="1:10" ht="14.25">
      <c r="A80" s="2"/>
      <c r="B80" s="2"/>
      <c r="C80" s="2"/>
      <c r="F80" s="1"/>
      <c r="H80" s="2"/>
      <c r="I80" s="68" t="s">
        <v>103</v>
      </c>
      <c r="J80" s="2"/>
    </row>
    <row r="81" spans="1:10" ht="14.25">
      <c r="A81" s="6"/>
      <c r="B81" s="6"/>
      <c r="C81" s="6"/>
      <c r="F81" s="1"/>
      <c r="H81" s="6"/>
      <c r="I81" s="88" t="s">
        <v>103</v>
      </c>
      <c r="J81" s="6"/>
    </row>
    <row r="82" spans="1:12" ht="14.25">
      <c r="A82" s="6"/>
      <c r="B82" s="25" t="s">
        <v>57</v>
      </c>
      <c r="C82" s="222" t="s">
        <v>105</v>
      </c>
      <c r="D82" s="221"/>
      <c r="E82" s="24"/>
      <c r="F82" s="1"/>
      <c r="H82" s="6"/>
      <c r="I82" s="25" t="s">
        <v>57</v>
      </c>
      <c r="J82" s="222" t="s">
        <v>106</v>
      </c>
      <c r="K82" s="221"/>
      <c r="L82" s="24"/>
    </row>
    <row r="83" spans="1:10" ht="14.25">
      <c r="A83" s="6"/>
      <c r="B83" s="6"/>
      <c r="C83" s="6"/>
      <c r="F83" s="1"/>
      <c r="H83" s="6"/>
      <c r="I83" s="6"/>
      <c r="J83" s="6"/>
    </row>
    <row r="84" ht="12.75">
      <c r="F84" s="1"/>
    </row>
    <row r="85" spans="6:9" ht="12.75">
      <c r="F85" s="1"/>
      <c r="I85" s="69" t="s">
        <v>103</v>
      </c>
    </row>
    <row r="86" ht="12.75">
      <c r="F86" s="1"/>
    </row>
    <row r="87" ht="12.75">
      <c r="F87" s="1"/>
    </row>
    <row r="88" spans="6:9" ht="12.75">
      <c r="F88" s="1"/>
      <c r="I88" s="69" t="s">
        <v>103</v>
      </c>
    </row>
    <row r="89" ht="12.75">
      <c r="F89" s="1"/>
    </row>
    <row r="90" ht="12.75">
      <c r="F90" s="1"/>
    </row>
    <row r="91" ht="12.75">
      <c r="F91" s="1"/>
    </row>
    <row r="92" ht="12.75">
      <c r="F92" s="1"/>
    </row>
    <row r="93" spans="1:6" ht="12.75">
      <c r="A93" s="22"/>
      <c r="B93" s="23"/>
      <c r="C93" s="23"/>
      <c r="D93" s="23"/>
      <c r="F93" s="1"/>
    </row>
    <row r="94" spans="1:6" ht="12.75">
      <c r="A94" s="22"/>
      <c r="B94" s="22"/>
      <c r="C94" s="223"/>
      <c r="D94" s="224"/>
      <c r="E94" s="224"/>
      <c r="F94" s="224"/>
    </row>
    <row r="95" spans="1:6" ht="12.75">
      <c r="A95" s="22"/>
      <c r="B95" s="22"/>
      <c r="C95" s="28"/>
      <c r="D95" s="223"/>
      <c r="E95" s="224"/>
      <c r="F95" s="224"/>
    </row>
    <row r="96" spans="1:6" ht="12.75">
      <c r="A96" s="22"/>
      <c r="B96" s="22"/>
      <c r="C96" s="22"/>
      <c r="F96" s="1"/>
    </row>
    <row r="97" spans="1:6" ht="12.75">
      <c r="A97" s="22"/>
      <c r="B97" s="23"/>
      <c r="C97" s="23"/>
      <c r="F97" s="1"/>
    </row>
    <row r="98" spans="1:6" ht="12.75">
      <c r="A98" s="22"/>
      <c r="B98" s="22"/>
      <c r="C98" s="22"/>
      <c r="F98" s="1"/>
    </row>
    <row r="99" spans="1:6" ht="12.75">
      <c r="A99" s="22"/>
      <c r="B99" s="22"/>
      <c r="C99" s="22"/>
      <c r="F99" s="1"/>
    </row>
    <row r="100" spans="1:6" ht="12.75">
      <c r="A100" s="22"/>
      <c r="B100" s="22"/>
      <c r="C100" s="22"/>
      <c r="F100" s="1"/>
    </row>
    <row r="101" spans="1:6" ht="12.75">
      <c r="A101" s="22"/>
      <c r="B101" s="22"/>
      <c r="C101" s="22"/>
      <c r="F101" s="1"/>
    </row>
    <row r="102" spans="1:6" ht="12.75">
      <c r="A102" s="22"/>
      <c r="B102" s="22"/>
      <c r="C102" s="22"/>
      <c r="F102" s="1"/>
    </row>
    <row r="103" spans="1:3" ht="12.75">
      <c r="A103" s="22"/>
      <c r="B103" s="22"/>
      <c r="C103" s="22"/>
    </row>
    <row r="104" spans="1:3" ht="12.75">
      <c r="A104" s="22"/>
      <c r="B104" s="22"/>
      <c r="C104" s="22"/>
    </row>
    <row r="105" spans="1:3" ht="12.75">
      <c r="A105" s="22"/>
      <c r="B105" s="22"/>
      <c r="C105" s="22"/>
    </row>
    <row r="106" spans="1:3" ht="12.75">
      <c r="A106" s="22"/>
      <c r="B106" s="22"/>
      <c r="C106" s="22"/>
    </row>
    <row r="107" ht="12.75">
      <c r="A107" s="28"/>
    </row>
    <row r="108" ht="12.75">
      <c r="A108" s="28"/>
    </row>
    <row r="109" ht="12.75">
      <c r="A109" s="28"/>
    </row>
    <row r="110" ht="12.75">
      <c r="A110" s="28"/>
    </row>
    <row r="111" ht="12.75">
      <c r="A111" s="28"/>
    </row>
    <row r="112" ht="12.75">
      <c r="A112" s="28"/>
    </row>
    <row r="113" ht="12.75">
      <c r="A113" s="28"/>
    </row>
    <row r="114" ht="12.75">
      <c r="A114" s="28"/>
    </row>
    <row r="115" ht="12.75">
      <c r="A115" s="28"/>
    </row>
    <row r="116" ht="12.75">
      <c r="A116" s="28"/>
    </row>
    <row r="117" ht="12.75">
      <c r="A117" s="28"/>
    </row>
    <row r="118" ht="12.75">
      <c r="A118" s="28"/>
    </row>
    <row r="119" ht="12.75">
      <c r="A119" s="28"/>
    </row>
    <row r="120" ht="12.75">
      <c r="A120" s="28"/>
    </row>
    <row r="121" ht="12.75">
      <c r="A121" s="28"/>
    </row>
    <row r="122" ht="12.75">
      <c r="A122" s="28"/>
    </row>
    <row r="123" ht="12.75">
      <c r="A123" s="28"/>
    </row>
    <row r="124" ht="12.75">
      <c r="A124" s="28"/>
    </row>
    <row r="125" ht="12.75">
      <c r="A125" s="28"/>
    </row>
    <row r="126" ht="12.75">
      <c r="A126" s="28"/>
    </row>
    <row r="127" ht="12.75">
      <c r="A127" s="28"/>
    </row>
    <row r="128" ht="12.75">
      <c r="A128" s="28"/>
    </row>
    <row r="129" ht="12.75">
      <c r="A129" s="28"/>
    </row>
    <row r="130" ht="12.75">
      <c r="A130" s="28"/>
    </row>
    <row r="131" ht="12.75">
      <c r="A131" s="28"/>
    </row>
    <row r="132" ht="12.75">
      <c r="A132" s="28"/>
    </row>
    <row r="133" ht="12.75">
      <c r="A133" s="28"/>
    </row>
    <row r="134" ht="12.75">
      <c r="A134" s="28"/>
    </row>
    <row r="135" ht="12.75">
      <c r="A135" s="28"/>
    </row>
    <row r="136" ht="12.75">
      <c r="A136" s="28"/>
    </row>
    <row r="137" ht="12.75">
      <c r="A137" s="28"/>
    </row>
    <row r="138" ht="12.75">
      <c r="A138" s="27"/>
    </row>
    <row r="139" ht="12.75">
      <c r="A139" s="28"/>
    </row>
    <row r="140" ht="12.75">
      <c r="A140" s="27"/>
    </row>
    <row r="141" ht="12.75">
      <c r="A141" s="28"/>
    </row>
    <row r="148" spans="1:5" ht="14.25">
      <c r="A148" s="6"/>
      <c r="B148" s="25"/>
      <c r="C148" s="25"/>
      <c r="D148" s="24"/>
      <c r="E148" s="24"/>
    </row>
    <row r="149" spans="1:3" ht="14.25">
      <c r="A149" s="6"/>
      <c r="B149" s="6"/>
      <c r="C149" s="6"/>
    </row>
  </sheetData>
  <sheetProtection/>
  <mergeCells count="9">
    <mergeCell ref="C2:F2"/>
    <mergeCell ref="J2:M2"/>
    <mergeCell ref="J82:K82"/>
    <mergeCell ref="D95:F95"/>
    <mergeCell ref="I5:L5"/>
    <mergeCell ref="C94:F94"/>
    <mergeCell ref="C82:D82"/>
    <mergeCell ref="D3:F3"/>
    <mergeCell ref="K3:M3"/>
  </mergeCells>
  <printOptions/>
  <pageMargins left="0.92" right="0.75" top="1" bottom="1" header="0.5" footer="0.5"/>
  <pageSetup horizontalDpi="600" verticalDpi="600" orientation="portrait" paperSize="9" scale="87" r:id="rId1"/>
  <colBreaks count="2" manualBreakCount="2">
    <brk id="6" max="416" man="1"/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08"/>
  <sheetViews>
    <sheetView zoomScalePageLayoutView="0" workbookViewId="0" topLeftCell="A94">
      <selection activeCell="B10" sqref="B10"/>
    </sheetView>
  </sheetViews>
  <sheetFormatPr defaultColWidth="9.140625" defaultRowHeight="12.75"/>
  <cols>
    <col min="1" max="1" width="6.57421875" style="0" customWidth="1"/>
    <col min="2" max="2" width="61.140625" style="0" customWidth="1"/>
    <col min="3" max="3" width="15.8515625" style="0" customWidth="1"/>
  </cols>
  <sheetData>
    <row r="1" spans="2:3" ht="15">
      <c r="B1" s="7" t="s">
        <v>59</v>
      </c>
      <c r="C1" s="7"/>
    </row>
    <row r="2" spans="2:3" ht="14.25">
      <c r="B2" s="226" t="s">
        <v>107</v>
      </c>
      <c r="C2" s="226"/>
    </row>
    <row r="3" spans="2:3" ht="14.25">
      <c r="B3" s="226" t="s">
        <v>108</v>
      </c>
      <c r="C3" s="226"/>
    </row>
    <row r="4" spans="2:3" ht="14.25">
      <c r="B4" s="6"/>
      <c r="C4" s="6"/>
    </row>
    <row r="5" spans="2:3" ht="18">
      <c r="B5" s="129" t="s">
        <v>119</v>
      </c>
      <c r="C5" s="3"/>
    </row>
    <row r="6" spans="2:3" ht="20.25">
      <c r="B6" s="4" t="s">
        <v>120</v>
      </c>
      <c r="C6" s="5"/>
    </row>
    <row r="7" spans="1:3" ht="15">
      <c r="A7" s="6"/>
      <c r="B7" s="6" t="s">
        <v>48</v>
      </c>
      <c r="C7" s="21">
        <f>C8+C9</f>
        <v>97554.29999999999</v>
      </c>
    </row>
    <row r="8" spans="1:3" ht="15">
      <c r="A8" s="6"/>
      <c r="B8" s="6" t="s">
        <v>0</v>
      </c>
      <c r="C8" s="21">
        <v>95997.9</v>
      </c>
    </row>
    <row r="9" spans="1:3" ht="15">
      <c r="A9" s="6"/>
      <c r="B9" s="6" t="s">
        <v>1</v>
      </c>
      <c r="C9" s="21">
        <v>1556.4</v>
      </c>
    </row>
    <row r="10" spans="1:3" ht="15">
      <c r="A10" s="6"/>
      <c r="B10" s="6" t="s">
        <v>2</v>
      </c>
      <c r="C10" s="21">
        <f>C11+C12+C13</f>
        <v>89951.3</v>
      </c>
    </row>
    <row r="11" spans="1:3" ht="15">
      <c r="A11" s="6"/>
      <c r="B11" s="6" t="s">
        <v>3</v>
      </c>
      <c r="C11" s="21">
        <v>16348.5</v>
      </c>
    </row>
    <row r="12" spans="1:3" ht="15">
      <c r="A12" s="6"/>
      <c r="B12" s="6" t="s">
        <v>4</v>
      </c>
      <c r="C12" s="21">
        <v>1830</v>
      </c>
    </row>
    <row r="13" spans="1:3" ht="15">
      <c r="A13" s="6"/>
      <c r="B13" s="6" t="s">
        <v>5</v>
      </c>
      <c r="C13" s="21">
        <v>71772.8</v>
      </c>
    </row>
    <row r="14" spans="1:3" ht="15">
      <c r="A14" s="6"/>
      <c r="B14" s="6" t="s">
        <v>6</v>
      </c>
      <c r="C14" s="21">
        <v>1838.8</v>
      </c>
    </row>
    <row r="15" spans="1:3" ht="15">
      <c r="A15" s="6"/>
      <c r="B15" s="6" t="s">
        <v>7</v>
      </c>
      <c r="C15" s="21">
        <v>5230</v>
      </c>
    </row>
    <row r="16" spans="1:3" ht="14.25">
      <c r="A16" s="8" t="s">
        <v>8</v>
      </c>
      <c r="B16" s="8" t="s">
        <v>9</v>
      </c>
      <c r="C16" s="8" t="s">
        <v>49</v>
      </c>
    </row>
    <row r="17" spans="1:3" ht="15" thickBot="1">
      <c r="A17" s="8"/>
      <c r="B17" s="9" t="s">
        <v>10</v>
      </c>
      <c r="C17" s="9"/>
    </row>
    <row r="18" spans="1:3" ht="14.25">
      <c r="A18" s="8">
        <v>1</v>
      </c>
      <c r="B18" s="10" t="s">
        <v>127</v>
      </c>
      <c r="C18" s="128">
        <f>837116+7500</f>
        <v>844616</v>
      </c>
    </row>
    <row r="19" spans="1:3" ht="14.25">
      <c r="A19" s="8">
        <v>2</v>
      </c>
      <c r="B19" s="8" t="s">
        <v>11</v>
      </c>
      <c r="C19" s="122">
        <v>9284.7</v>
      </c>
    </row>
    <row r="20" spans="1:3" ht="15">
      <c r="A20" s="11"/>
      <c r="B20" s="11" t="s">
        <v>12</v>
      </c>
      <c r="C20" s="126">
        <f>SUM(C18:C19)</f>
        <v>853900.7</v>
      </c>
    </row>
    <row r="21" spans="1:3" ht="15">
      <c r="A21" s="11"/>
      <c r="B21" s="20"/>
      <c r="C21" s="11"/>
    </row>
    <row r="22" spans="1:3" ht="15" thickBot="1">
      <c r="A22" s="8"/>
      <c r="B22" s="9" t="s">
        <v>13</v>
      </c>
      <c r="C22" s="9"/>
    </row>
    <row r="23" spans="1:3" ht="14.25">
      <c r="A23" s="8">
        <v>1</v>
      </c>
      <c r="B23" s="10" t="s">
        <v>50</v>
      </c>
      <c r="C23" s="10"/>
    </row>
    <row r="24" spans="1:3" ht="14.25">
      <c r="A24" s="8" t="s">
        <v>14</v>
      </c>
      <c r="B24" s="8" t="s">
        <v>15</v>
      </c>
      <c r="C24" s="8"/>
    </row>
    <row r="25" spans="1:3" ht="14.25">
      <c r="A25" s="8"/>
      <c r="B25" s="8" t="s">
        <v>91</v>
      </c>
      <c r="C25" s="8">
        <v>86625</v>
      </c>
    </row>
    <row r="26" spans="1:3" ht="14.25">
      <c r="A26" s="8"/>
      <c r="B26" s="8" t="s">
        <v>92</v>
      </c>
      <c r="C26" s="8">
        <v>17325</v>
      </c>
    </row>
    <row r="27" spans="1:3" ht="14.25">
      <c r="A27" s="8"/>
      <c r="B27" s="8" t="s">
        <v>16</v>
      </c>
      <c r="C27" s="12">
        <f>SUM(C25:C26)</f>
        <v>103950</v>
      </c>
    </row>
    <row r="28" spans="1:3" ht="14.25">
      <c r="A28" s="8"/>
      <c r="B28" s="8" t="s">
        <v>51</v>
      </c>
      <c r="C28" s="8">
        <f>C27*14.2%</f>
        <v>14760.899999999998</v>
      </c>
    </row>
    <row r="29" spans="1:3" ht="14.25">
      <c r="A29" s="8"/>
      <c r="B29" s="8" t="s">
        <v>17</v>
      </c>
      <c r="C29" s="8">
        <v>4393.1</v>
      </c>
    </row>
    <row r="30" spans="1:3" ht="14.25">
      <c r="A30" s="13"/>
      <c r="B30" s="13" t="s">
        <v>18</v>
      </c>
      <c r="C30" s="13">
        <v>15080.3</v>
      </c>
    </row>
    <row r="31" spans="1:3" ht="14.25">
      <c r="A31" s="13"/>
      <c r="B31" s="13" t="s">
        <v>130</v>
      </c>
      <c r="C31" s="13">
        <v>4500</v>
      </c>
    </row>
    <row r="32" spans="1:3" ht="14.25">
      <c r="A32" s="13"/>
      <c r="B32" s="13" t="s">
        <v>124</v>
      </c>
      <c r="C32" s="13">
        <v>519</v>
      </c>
    </row>
    <row r="33" spans="1:4" ht="15.75" thickBot="1">
      <c r="A33" s="9"/>
      <c r="B33" s="14" t="s">
        <v>19</v>
      </c>
      <c r="C33" s="14">
        <f>C31+C30+C29+C28+C27+C32</f>
        <v>143203.3</v>
      </c>
      <c r="D33" t="s">
        <v>103</v>
      </c>
    </row>
    <row r="34" spans="1:3" ht="14.25">
      <c r="A34" s="10" t="s">
        <v>20</v>
      </c>
      <c r="B34" s="10" t="s">
        <v>21</v>
      </c>
      <c r="C34" s="10"/>
    </row>
    <row r="35" spans="1:3" ht="14.25">
      <c r="A35" s="10"/>
      <c r="B35" s="10" t="s">
        <v>98</v>
      </c>
      <c r="C35" s="10">
        <v>59033.6</v>
      </c>
    </row>
    <row r="36" spans="1:3" ht="14.25">
      <c r="A36" s="8"/>
      <c r="B36" s="8" t="s">
        <v>110</v>
      </c>
      <c r="C36" s="8">
        <v>22894.3</v>
      </c>
    </row>
    <row r="37" spans="1:3" ht="14.25">
      <c r="A37" s="8"/>
      <c r="B37" s="8" t="s">
        <v>22</v>
      </c>
      <c r="C37" s="8">
        <v>69518.3</v>
      </c>
    </row>
    <row r="38" spans="1:3" ht="14.25">
      <c r="A38" s="8"/>
      <c r="B38" s="8" t="s">
        <v>111</v>
      </c>
      <c r="C38" s="8">
        <v>1950.3</v>
      </c>
    </row>
    <row r="39" spans="1:3" ht="14.25">
      <c r="A39" s="8"/>
      <c r="B39" s="8" t="s">
        <v>112</v>
      </c>
      <c r="C39" s="8">
        <v>28415.4</v>
      </c>
    </row>
    <row r="40" spans="1:3" ht="14.25">
      <c r="A40" s="8"/>
      <c r="B40" s="8" t="s">
        <v>131</v>
      </c>
      <c r="C40" s="8">
        <v>261.3</v>
      </c>
    </row>
    <row r="41" spans="1:3" ht="14.25">
      <c r="A41" s="8"/>
      <c r="B41" s="8" t="s">
        <v>128</v>
      </c>
      <c r="C41" s="8">
        <v>777</v>
      </c>
    </row>
    <row r="42" spans="1:3" ht="14.25">
      <c r="A42" s="13"/>
      <c r="B42" s="13" t="s">
        <v>23</v>
      </c>
      <c r="C42" s="13">
        <v>1300</v>
      </c>
    </row>
    <row r="43" spans="1:3" ht="14.25">
      <c r="A43" s="13"/>
      <c r="B43" s="13" t="s">
        <v>31</v>
      </c>
      <c r="C43" s="13">
        <v>8700</v>
      </c>
    </row>
    <row r="44" spans="1:3" ht="15.75" thickBot="1">
      <c r="A44" s="9"/>
      <c r="B44" s="14" t="s">
        <v>19</v>
      </c>
      <c r="C44" s="123">
        <f>C42+C41+C40+C39+C38+C37+C36+C35+C43</f>
        <v>192850.2</v>
      </c>
    </row>
    <row r="45" spans="1:3" ht="14.25">
      <c r="A45" s="10" t="s">
        <v>24</v>
      </c>
      <c r="B45" s="10" t="s">
        <v>52</v>
      </c>
      <c r="C45" s="10"/>
    </row>
    <row r="46" spans="1:3" ht="14.25">
      <c r="A46" s="10"/>
      <c r="B46" s="8" t="s">
        <v>99</v>
      </c>
      <c r="C46" s="10">
        <v>0</v>
      </c>
    </row>
    <row r="47" spans="1:3" ht="14.25">
      <c r="A47" s="8"/>
      <c r="B47" s="8" t="s">
        <v>78</v>
      </c>
      <c r="C47" s="8">
        <v>0</v>
      </c>
    </row>
    <row r="48" spans="1:3" ht="14.25">
      <c r="A48" s="8"/>
      <c r="B48" s="8" t="s">
        <v>79</v>
      </c>
      <c r="C48" s="8">
        <v>0</v>
      </c>
    </row>
    <row r="49" spans="1:3" ht="14.25">
      <c r="A49" s="13"/>
      <c r="B49" s="13" t="s">
        <v>80</v>
      </c>
      <c r="C49" s="13">
        <v>0</v>
      </c>
    </row>
    <row r="50" spans="1:3" ht="15.75" thickBot="1">
      <c r="A50" s="14"/>
      <c r="B50" s="14" t="s">
        <v>19</v>
      </c>
      <c r="C50" s="14">
        <f>SUM(C46:C49)</f>
        <v>0</v>
      </c>
    </row>
    <row r="51" spans="1:3" ht="14.25">
      <c r="A51" s="13" t="s">
        <v>25</v>
      </c>
      <c r="B51" s="13" t="s">
        <v>53</v>
      </c>
      <c r="C51" s="13"/>
    </row>
    <row r="52" spans="1:3" ht="14.25">
      <c r="A52" s="10"/>
      <c r="B52" s="10" t="s">
        <v>54</v>
      </c>
      <c r="C52" s="10"/>
    </row>
    <row r="53" spans="1:3" ht="14.25">
      <c r="A53" s="8"/>
      <c r="B53" s="8" t="s">
        <v>26</v>
      </c>
      <c r="C53" s="8"/>
    </row>
    <row r="54" spans="1:5" ht="14.25">
      <c r="A54" s="8"/>
      <c r="B54" s="8" t="s">
        <v>132</v>
      </c>
      <c r="C54" s="122">
        <v>76964.26</v>
      </c>
      <c r="E54" t="s">
        <v>103</v>
      </c>
    </row>
    <row r="55" spans="1:3" ht="14.25">
      <c r="A55" s="8"/>
      <c r="B55" s="8" t="s">
        <v>121</v>
      </c>
      <c r="C55" s="122">
        <v>12181.54</v>
      </c>
    </row>
    <row r="56" spans="1:5" ht="14.25">
      <c r="A56" s="8"/>
      <c r="B56" s="8" t="s">
        <v>123</v>
      </c>
      <c r="C56" s="122">
        <v>62721</v>
      </c>
      <c r="E56" t="s">
        <v>103</v>
      </c>
    </row>
    <row r="57" spans="1:3" ht="14.25">
      <c r="A57" s="8"/>
      <c r="B57" s="8" t="s">
        <v>122</v>
      </c>
      <c r="C57" s="8">
        <v>4573.04</v>
      </c>
    </row>
    <row r="58" spans="1:3" ht="14.25">
      <c r="A58" s="8"/>
      <c r="B58" s="8" t="s">
        <v>114</v>
      </c>
      <c r="C58" s="8">
        <v>9625</v>
      </c>
    </row>
    <row r="59" spans="1:4" ht="14.25">
      <c r="A59" s="8"/>
      <c r="B59" s="8" t="s">
        <v>27</v>
      </c>
      <c r="C59" s="122">
        <f>C58+C57+C56+C55+C54</f>
        <v>166064.84000000003</v>
      </c>
      <c r="D59" t="s">
        <v>103</v>
      </c>
    </row>
    <row r="60" spans="1:3" ht="14.25">
      <c r="A60" s="8"/>
      <c r="B60" s="8" t="s">
        <v>51</v>
      </c>
      <c r="C60" s="122">
        <f>C59*14.2%</f>
        <v>23581.207280000002</v>
      </c>
    </row>
    <row r="61" spans="1:4" ht="14.25">
      <c r="A61" s="8"/>
      <c r="B61" s="8" t="s">
        <v>96</v>
      </c>
      <c r="C61" s="8">
        <v>686.4</v>
      </c>
      <c r="D61" s="82" t="s">
        <v>103</v>
      </c>
    </row>
    <row r="62" spans="1:3" ht="14.25">
      <c r="A62" s="8"/>
      <c r="B62" s="8" t="s">
        <v>28</v>
      </c>
      <c r="C62" s="8">
        <v>34789</v>
      </c>
    </row>
    <row r="63" spans="1:3" ht="14.25">
      <c r="A63" s="8"/>
      <c r="B63" s="8" t="s">
        <v>133</v>
      </c>
      <c r="C63" s="8">
        <v>969.6</v>
      </c>
    </row>
    <row r="64" spans="1:3" ht="14.25">
      <c r="A64" s="8"/>
      <c r="B64" s="8" t="s">
        <v>30</v>
      </c>
      <c r="C64" s="8">
        <v>1730</v>
      </c>
    </row>
    <row r="65" spans="1:3" ht="14.25">
      <c r="A65" s="8"/>
      <c r="B65" s="8" t="s">
        <v>125</v>
      </c>
      <c r="C65" s="8">
        <v>2546.5</v>
      </c>
    </row>
    <row r="66" spans="1:3" ht="15.75" thickBot="1">
      <c r="A66" s="9"/>
      <c r="B66" s="14" t="s">
        <v>19</v>
      </c>
      <c r="C66" s="123">
        <f>C65+C64+C63+C62+C60+C59+C61</f>
        <v>230367.54728000003</v>
      </c>
    </row>
    <row r="67" spans="1:3" ht="14.25">
      <c r="A67" s="15" t="s">
        <v>32</v>
      </c>
      <c r="B67" s="10" t="s">
        <v>33</v>
      </c>
      <c r="C67" s="10"/>
    </row>
    <row r="68" spans="1:3" ht="14.25">
      <c r="A68" s="15"/>
      <c r="B68" s="10" t="s">
        <v>55</v>
      </c>
      <c r="C68" s="10"/>
    </row>
    <row r="69" spans="1:3" ht="14.25">
      <c r="A69" s="8"/>
      <c r="B69" s="8" t="s">
        <v>115</v>
      </c>
      <c r="C69" s="8">
        <v>28000</v>
      </c>
    </row>
    <row r="70" spans="1:3" ht="14.25">
      <c r="A70" s="8"/>
      <c r="B70" s="8" t="s">
        <v>116</v>
      </c>
      <c r="C70" s="8">
        <v>9100</v>
      </c>
    </row>
    <row r="71" spans="1:3" ht="14.25">
      <c r="A71" s="8"/>
      <c r="B71" s="8" t="s">
        <v>117</v>
      </c>
      <c r="C71" s="8">
        <v>9100</v>
      </c>
    </row>
    <row r="72" spans="1:3" ht="14.25">
      <c r="A72" s="8"/>
      <c r="B72" s="8" t="s">
        <v>118</v>
      </c>
      <c r="C72" s="122">
        <v>4331.25</v>
      </c>
    </row>
    <row r="73" spans="1:3" ht="15">
      <c r="A73" s="11"/>
      <c r="B73" s="8" t="s">
        <v>16</v>
      </c>
      <c r="C73" s="122">
        <f>C72+C71+C70+C69</f>
        <v>50531.25</v>
      </c>
    </row>
    <row r="74" spans="1:3" ht="15">
      <c r="A74" s="11"/>
      <c r="B74" s="8" t="s">
        <v>51</v>
      </c>
      <c r="C74" s="122">
        <f>C73*14.2%</f>
        <v>7175.437499999999</v>
      </c>
    </row>
    <row r="75" spans="1:3" ht="14.25">
      <c r="A75" s="8"/>
      <c r="B75" s="8" t="s">
        <v>34</v>
      </c>
      <c r="C75" s="8">
        <f>+C76+C78+C79</f>
        <v>2600</v>
      </c>
    </row>
    <row r="76" spans="1:3" ht="14.25">
      <c r="A76" s="8"/>
      <c r="B76" s="8" t="s">
        <v>35</v>
      </c>
      <c r="C76" s="8">
        <v>1650</v>
      </c>
    </row>
    <row r="77" spans="1:3" ht="14.25">
      <c r="A77" s="8"/>
      <c r="B77" s="8" t="s">
        <v>36</v>
      </c>
      <c r="C77" s="8">
        <v>0</v>
      </c>
    </row>
    <row r="78" spans="1:3" ht="14.25">
      <c r="A78" s="8"/>
      <c r="B78" s="8" t="s">
        <v>37</v>
      </c>
      <c r="C78" s="8">
        <v>0</v>
      </c>
    </row>
    <row r="79" spans="1:3" ht="14.25">
      <c r="A79" s="8"/>
      <c r="B79" s="8" t="s">
        <v>38</v>
      </c>
      <c r="C79" s="8">
        <v>950</v>
      </c>
    </row>
    <row r="80" spans="1:3" ht="14.25">
      <c r="A80" s="8"/>
      <c r="B80" s="8" t="s">
        <v>39</v>
      </c>
      <c r="C80" s="8">
        <v>12950</v>
      </c>
    </row>
    <row r="81" spans="1:3" ht="14.25">
      <c r="A81" s="8"/>
      <c r="B81" s="8" t="s">
        <v>31</v>
      </c>
      <c r="C81" s="8">
        <v>0</v>
      </c>
    </row>
    <row r="82" spans="1:3" ht="15.75" thickBot="1">
      <c r="A82" s="9"/>
      <c r="B82" s="14" t="s">
        <v>19</v>
      </c>
      <c r="C82" s="123">
        <f>C80+C75+C74+C73</f>
        <v>73256.6875</v>
      </c>
    </row>
    <row r="83" spans="1:3" ht="14.25">
      <c r="A83" s="10" t="s">
        <v>40</v>
      </c>
      <c r="B83" s="10" t="s">
        <v>41</v>
      </c>
      <c r="C83" s="10"/>
    </row>
    <row r="84" spans="1:3" ht="14.25">
      <c r="A84" s="8"/>
      <c r="B84" s="8" t="s">
        <v>56</v>
      </c>
      <c r="C84" s="8">
        <v>135938</v>
      </c>
    </row>
    <row r="85" spans="1:3" ht="14.25">
      <c r="A85" s="8"/>
      <c r="B85" s="8" t="s">
        <v>51</v>
      </c>
      <c r="C85" s="122">
        <f>C84*14.2%</f>
        <v>19303.196</v>
      </c>
    </row>
    <row r="86" spans="1:3" ht="14.25">
      <c r="A86" s="8"/>
      <c r="B86" s="8" t="s">
        <v>42</v>
      </c>
      <c r="C86" s="8">
        <f>C87+C88+C89+C90+C91+C92</f>
        <v>1900</v>
      </c>
    </row>
    <row r="87" spans="1:3" ht="14.25">
      <c r="A87" s="8"/>
      <c r="B87" s="8" t="s">
        <v>35</v>
      </c>
      <c r="C87" s="8">
        <v>0</v>
      </c>
    </row>
    <row r="88" spans="1:3" ht="14.25">
      <c r="A88" s="8"/>
      <c r="B88" s="8" t="s">
        <v>36</v>
      </c>
      <c r="C88" s="8">
        <v>0</v>
      </c>
    </row>
    <row r="89" spans="1:3" ht="14.25">
      <c r="A89" s="8"/>
      <c r="B89" s="8" t="s">
        <v>37</v>
      </c>
      <c r="C89" s="8">
        <v>0</v>
      </c>
    </row>
    <row r="90" spans="1:3" ht="14.25">
      <c r="A90" s="8"/>
      <c r="B90" s="8" t="s">
        <v>38</v>
      </c>
      <c r="C90" s="8">
        <v>0</v>
      </c>
    </row>
    <row r="91" spans="1:3" ht="14.25">
      <c r="A91" s="8"/>
      <c r="B91" s="8" t="s">
        <v>43</v>
      </c>
      <c r="C91" s="8">
        <v>900</v>
      </c>
    </row>
    <row r="92" spans="1:3" ht="14.25">
      <c r="A92" s="8"/>
      <c r="B92" s="8" t="s">
        <v>58</v>
      </c>
      <c r="C92" s="8">
        <v>1000</v>
      </c>
    </row>
    <row r="93" spans="1:3" ht="15.75" thickBot="1">
      <c r="A93" s="9"/>
      <c r="B93" s="14" t="s">
        <v>19</v>
      </c>
      <c r="C93" s="123">
        <f>C86+C85+C84</f>
        <v>157141.196</v>
      </c>
    </row>
    <row r="94" spans="1:3" ht="14.25">
      <c r="A94" s="15" t="s">
        <v>44</v>
      </c>
      <c r="B94" s="16" t="s">
        <v>45</v>
      </c>
      <c r="C94" s="16">
        <v>692.1</v>
      </c>
    </row>
    <row r="95" spans="1:3" ht="15">
      <c r="A95" s="124"/>
      <c r="B95" s="124" t="s">
        <v>46</v>
      </c>
      <c r="C95" s="151">
        <f>C33+C44+C66+C82+C93+C94</f>
        <v>797511.03078</v>
      </c>
    </row>
    <row r="96" spans="1:3" s="109" customFormat="1" ht="15">
      <c r="A96" s="124"/>
      <c r="B96" s="124" t="s">
        <v>97</v>
      </c>
      <c r="C96" s="125">
        <f>C95*6%</f>
        <v>47850.6618468</v>
      </c>
    </row>
    <row r="97" spans="1:3" ht="14.25">
      <c r="A97" s="8"/>
      <c r="B97" s="17" t="s">
        <v>60</v>
      </c>
      <c r="C97" s="159">
        <f>C20*1%</f>
        <v>8539.007</v>
      </c>
    </row>
    <row r="98" spans="1:3" ht="14.25">
      <c r="A98" s="18"/>
      <c r="B98" s="19" t="s">
        <v>47</v>
      </c>
      <c r="C98" s="127">
        <f>C97+C95+C96</f>
        <v>853900.6996268</v>
      </c>
    </row>
    <row r="99" spans="1:3" ht="14.25">
      <c r="A99" s="2"/>
      <c r="B99" s="2"/>
      <c r="C99" s="2"/>
    </row>
    <row r="100" spans="1:3" ht="14.25">
      <c r="A100" s="2"/>
      <c r="B100" s="2"/>
      <c r="C100" s="2"/>
    </row>
    <row r="101" spans="1:3" ht="14.25">
      <c r="A101" s="2"/>
      <c r="B101" s="2" t="s">
        <v>57</v>
      </c>
      <c r="C101" s="2" t="s">
        <v>113</v>
      </c>
    </row>
    <row r="102" spans="1:3" ht="14.25">
      <c r="A102" s="2"/>
      <c r="B102" s="2"/>
      <c r="C102" s="2"/>
    </row>
    <row r="103" spans="1:3" ht="14.25">
      <c r="A103" s="2"/>
      <c r="B103" s="2"/>
      <c r="C103" s="2"/>
    </row>
    <row r="104" spans="1:3" ht="14.25">
      <c r="A104" s="6"/>
      <c r="B104" s="6"/>
      <c r="C104" s="6"/>
    </row>
    <row r="105" spans="1:3" ht="14.25">
      <c r="A105" s="6"/>
      <c r="B105" s="6"/>
      <c r="C105" s="6"/>
    </row>
    <row r="106" spans="1:3" ht="14.25">
      <c r="A106" s="6"/>
      <c r="B106" s="6"/>
      <c r="C106" s="6"/>
    </row>
    <row r="107" spans="1:3" ht="14.25">
      <c r="A107" s="6"/>
      <c r="B107" s="6"/>
      <c r="C107" s="6"/>
    </row>
    <row r="108" spans="1:3" ht="14.25">
      <c r="A108" s="6"/>
      <c r="B108" s="6"/>
      <c r="C108" s="6"/>
    </row>
  </sheetData>
  <sheetProtection/>
  <mergeCells count="2">
    <mergeCell ref="B2:C2"/>
    <mergeCell ref="B3:C3"/>
  </mergeCells>
  <printOptions/>
  <pageMargins left="0.75" right="0.75" top="1" bottom="1" header="0.5" footer="0.5"/>
  <pageSetup horizontalDpi="600" verticalDpi="600" orientation="portrait" paperSize="9" scale="96" r:id="rId1"/>
  <rowBreaks count="1" manualBreakCount="1">
    <brk id="4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2013-03-12T12:49:21Z</cp:lastPrinted>
  <dcterms:created xsi:type="dcterms:W3CDTF">1996-10-08T23:32:33Z</dcterms:created>
  <dcterms:modified xsi:type="dcterms:W3CDTF">2014-05-01T17:34:06Z</dcterms:modified>
  <cp:category/>
  <cp:version/>
  <cp:contentType/>
  <cp:contentStatus/>
</cp:coreProperties>
</file>