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ансовый план  на 2010 г." sheetId="1" r:id="rId1"/>
    <sheet name="Расшифровка к финансовому плану" sheetId="2" r:id="rId2"/>
  </sheets>
  <definedNames/>
  <calcPr fullCalcOnLoad="1"/>
</workbook>
</file>

<file path=xl/sharedStrings.xml><?xml version="1.0" encoding="utf-8"?>
<sst xmlns="http://schemas.openxmlformats.org/spreadsheetml/2006/main" count="578" uniqueCount="132">
  <si>
    <t>Общая площадь жилых помещений</t>
  </si>
  <si>
    <t>Общая площадь нежилых помещений</t>
  </si>
  <si>
    <t>Общая площадь убираемая , в т.ч.</t>
  </si>
  <si>
    <t>Асфальт дворовый</t>
  </si>
  <si>
    <t>Асфальт фасадный</t>
  </si>
  <si>
    <t>Газоны</t>
  </si>
  <si>
    <t>Уборка лестничных клеток</t>
  </si>
  <si>
    <t>Количество проживающих</t>
  </si>
  <si>
    <t>№ п/п</t>
  </si>
  <si>
    <t xml:space="preserve">                 Наименование статей</t>
  </si>
  <si>
    <t xml:space="preserve">                          Д О Х О Д Ы</t>
  </si>
  <si>
    <t>Реализация услуг по содержанию жилья</t>
  </si>
  <si>
    <t>Платежи арендаторов</t>
  </si>
  <si>
    <t>Платные услуги</t>
  </si>
  <si>
    <t>Всего доходов с НДС</t>
  </si>
  <si>
    <t xml:space="preserve">                         Р А С Х О Д Ы</t>
  </si>
  <si>
    <t xml:space="preserve">  1.1</t>
  </si>
  <si>
    <t>Благоустройство и санитарная очистка домовладений</t>
  </si>
  <si>
    <t>Итого заработная плата</t>
  </si>
  <si>
    <t>Спецодежда,инвентарь</t>
  </si>
  <si>
    <t>Вывоз КГМ</t>
  </si>
  <si>
    <t>Преобретение песочно-соляной смеси</t>
  </si>
  <si>
    <t>Всего по статье</t>
  </si>
  <si>
    <t xml:space="preserve">  1.2</t>
  </si>
  <si>
    <t>Содержание домохозяйства</t>
  </si>
  <si>
    <t>Электроэнергия  мест общего пользования</t>
  </si>
  <si>
    <t xml:space="preserve">Обслуживание ВДГО </t>
  </si>
  <si>
    <t xml:space="preserve">  1.3</t>
  </si>
  <si>
    <t xml:space="preserve">  1.4</t>
  </si>
  <si>
    <t xml:space="preserve">  - оплата труда бригады по текущему ремонту</t>
  </si>
  <si>
    <t xml:space="preserve"> Итого заработная плата</t>
  </si>
  <si>
    <t>Материалы</t>
  </si>
  <si>
    <t xml:space="preserve">Спецодежда,инвентарь </t>
  </si>
  <si>
    <t>Г С М , запчасти</t>
  </si>
  <si>
    <t>Прочие затраты</t>
  </si>
  <si>
    <t xml:space="preserve"> 1.5</t>
  </si>
  <si>
    <t>Прочие прямые затраты</t>
  </si>
  <si>
    <t>Содержание мастерских</t>
  </si>
  <si>
    <t xml:space="preserve"> - электроэнергия</t>
  </si>
  <si>
    <t xml:space="preserve"> - отопление</t>
  </si>
  <si>
    <t xml:space="preserve"> - ХВС,водоотведение</t>
  </si>
  <si>
    <t xml:space="preserve"> - текущий ремонт</t>
  </si>
  <si>
    <t>Услуги КВЦ</t>
  </si>
  <si>
    <t xml:space="preserve">  1.6</t>
  </si>
  <si>
    <t xml:space="preserve">Общеэксплуатационные расходы </t>
  </si>
  <si>
    <t>Содержание АУП</t>
  </si>
  <si>
    <t xml:space="preserve"> - услуги связи</t>
  </si>
  <si>
    <t xml:space="preserve">  1.7</t>
  </si>
  <si>
    <t>Внеэксплуатационные расходы</t>
  </si>
  <si>
    <t xml:space="preserve">Себестоимость оказанных услуг </t>
  </si>
  <si>
    <t>Всего расходов</t>
  </si>
  <si>
    <t>Эксплуатируемая площадь жилищного фонда</t>
  </si>
  <si>
    <t xml:space="preserve">    Сумма,руб.</t>
  </si>
  <si>
    <t>Себестоимость услуг по содержанию жилищного фонда</t>
  </si>
  <si>
    <t>Начисление на з/плату  14,2 %</t>
  </si>
  <si>
    <t>Расходы по содержанию и ремонту лифтового оборудования</t>
  </si>
  <si>
    <t>Текущий ремонт конструктивных элементов зданий и внутреннего</t>
  </si>
  <si>
    <t>инженерного оборудования</t>
  </si>
  <si>
    <t>Оплата труда в т.ч.</t>
  </si>
  <si>
    <t>Оплата труда АУП</t>
  </si>
  <si>
    <t>Экономист</t>
  </si>
  <si>
    <t xml:space="preserve"> - канцтовары, проездные,содержание орг.техники</t>
  </si>
  <si>
    <t xml:space="preserve">                                                                                     " У Т В Е Р Ж Д А Ю "</t>
  </si>
  <si>
    <t>УСН 10%</t>
  </si>
  <si>
    <t>1 квартал</t>
  </si>
  <si>
    <t>январь</t>
  </si>
  <si>
    <t>февраль</t>
  </si>
  <si>
    <t>март</t>
  </si>
  <si>
    <t xml:space="preserve">№ </t>
  </si>
  <si>
    <t xml:space="preserve">             " У Т В Е Р Ж Д А Ю"</t>
  </si>
  <si>
    <t>Всего,руб</t>
  </si>
  <si>
    <t xml:space="preserve">                                                 Финансовый план на 1 квартал 2010г.</t>
  </si>
  <si>
    <t>Захоронение ТБО м3 х 637,5м3 х 35,02руб.</t>
  </si>
  <si>
    <t xml:space="preserve">                                                 Финансовый план на 2 квартал 2010г.</t>
  </si>
  <si>
    <t xml:space="preserve">Услуги  аварийно-ремонтной службы  </t>
  </si>
  <si>
    <t xml:space="preserve">                                                 Финансовый план на 3 квартал 2010г.</t>
  </si>
  <si>
    <t xml:space="preserve">  - дворники </t>
  </si>
  <si>
    <t xml:space="preserve">  - уборщики л/к </t>
  </si>
  <si>
    <t xml:space="preserve">Вывоз ТБО </t>
  </si>
  <si>
    <t xml:space="preserve">Захоронение ТБО </t>
  </si>
  <si>
    <t xml:space="preserve">Дератизация  </t>
  </si>
  <si>
    <t xml:space="preserve">Техобслуживание вентканалов  </t>
  </si>
  <si>
    <t xml:space="preserve">техническое обслуживание </t>
  </si>
  <si>
    <t xml:space="preserve">техническое освидетельствование  </t>
  </si>
  <si>
    <t xml:space="preserve">проведение электротех. работ  </t>
  </si>
  <si>
    <t xml:space="preserve">Измерение петли "фаза - нуль" </t>
  </si>
  <si>
    <t>2 квартал</t>
  </si>
  <si>
    <t>3 квартал</t>
  </si>
  <si>
    <t>4 квартал</t>
  </si>
  <si>
    <t>Всего год</t>
  </si>
  <si>
    <t xml:space="preserve">Всего доходов </t>
  </si>
  <si>
    <t>Внеэксплуатационные расходы (0,1%)</t>
  </si>
  <si>
    <t xml:space="preserve">УСН 10% </t>
  </si>
  <si>
    <t>__________________А.В.Юров</t>
  </si>
  <si>
    <t xml:space="preserve">                        ООО "ЖКО Соколока"</t>
  </si>
  <si>
    <t xml:space="preserve">                                                 Финансовый план на  2010г.</t>
  </si>
  <si>
    <t xml:space="preserve">  - дворники 20ед.х 2475руб. х1,75</t>
  </si>
  <si>
    <t xml:space="preserve">  - уборщики л/к 4ед.х 2475руб. х 1,75 </t>
  </si>
  <si>
    <t>Проч. расх.: приоб. песочно-соляной смеси,вывоз КГМ</t>
  </si>
  <si>
    <t>Техобслуживание дымоходов</t>
  </si>
  <si>
    <t xml:space="preserve">Всего по статье </t>
  </si>
  <si>
    <t xml:space="preserve">амортизация </t>
  </si>
  <si>
    <t>Рентабельность 6%</t>
  </si>
  <si>
    <t>Вывоз ТБО 5230чел. Х 1,5м3 х 90,30руб.: 12мес.</t>
  </si>
  <si>
    <t xml:space="preserve">техническое обслуживание  </t>
  </si>
  <si>
    <t>Дератизация  18298м2 х 1,279руб : 12мес.</t>
  </si>
  <si>
    <t>Услуги  аварийно-ремонтной службы 95997,9 м2 х 0,296руб.</t>
  </si>
  <si>
    <t>Техобслуживание вентканалов   652шт.х 4,81руб : 4кв : 3мес</t>
  </si>
  <si>
    <t>Газоходов   652шт.х 14,3руб : 3мес.</t>
  </si>
  <si>
    <t xml:space="preserve"> </t>
  </si>
  <si>
    <t xml:space="preserve"> З/ плата ( мастеров, кладовщика- снабженца)</t>
  </si>
  <si>
    <t xml:space="preserve">Е.Е Неклюдова </t>
  </si>
  <si>
    <t>Е.Е Неклюдова</t>
  </si>
  <si>
    <t xml:space="preserve">                                                                      Директор ООО "ЖКО Соколовка"</t>
  </si>
  <si>
    <t xml:space="preserve">                                                                     _________________А.В. Юров</t>
  </si>
  <si>
    <t xml:space="preserve">                       Директор ООО "ЖКО Соколока""</t>
  </si>
  <si>
    <t xml:space="preserve">                                                 Финансовый план на 4 квартал 2010г.</t>
  </si>
  <si>
    <t>Захоронение ТБО   653,75 м3 х 35,02руб.</t>
  </si>
  <si>
    <t>Дератизация  18298м2 х 1,27руб : 12мес.</t>
  </si>
  <si>
    <t>Услуги  аварийно-ремонтной службы  95997,9м2 х 0,296руб.</t>
  </si>
  <si>
    <t>Е.Е. Неклюдова</t>
  </si>
  <si>
    <t>водитель 1ед.х5500руб.х1,75</t>
  </si>
  <si>
    <t>слесарь-сантехник,электрик 12ед.Х 25,82руб х165,6часх 1,5</t>
  </si>
  <si>
    <t xml:space="preserve">  - мастера  2 ед. х 8000руб х 75%</t>
  </si>
  <si>
    <t xml:space="preserve"> - диспетчер 1ед х 5200руб х 75%</t>
  </si>
  <si>
    <t xml:space="preserve"> - кладовщик - снабженец 1ед. Х 5200руб. Х 75%</t>
  </si>
  <si>
    <t xml:space="preserve"> -уборщица служеб. помещ.1 ед.х2475 х75%</t>
  </si>
  <si>
    <t>Расшифровка к финансовому плану</t>
  </si>
  <si>
    <t xml:space="preserve">                        ООО "ЖКО Соколовка"</t>
  </si>
  <si>
    <t>газоэлектросварщик  2ед х 24,42руб х 165,6час х 1,5</t>
  </si>
  <si>
    <t xml:space="preserve"> оператор нас установок  1ед.х18,41рубх 165,6час х1,5</t>
  </si>
  <si>
    <t>РСС 10ед х 25,25руб х 165,6час х 1,5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</si>
</sst>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0.0000000"/>
    <numFmt numFmtId="177" formatCode="0.000000"/>
  </numFmts>
  <fonts count="32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i/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9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/>
    </xf>
    <xf numFmtId="16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/>
    </xf>
    <xf numFmtId="2" fontId="10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0" fillId="0" borderId="33" xfId="0" applyFont="1" applyBorder="1" applyAlignment="1">
      <alignment/>
    </xf>
    <xf numFmtId="16" fontId="9" fillId="0" borderId="25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16" fontId="9" fillId="0" borderId="44" xfId="0" applyNumberFormat="1" applyFont="1" applyBorder="1" applyAlignment="1">
      <alignment/>
    </xf>
    <xf numFmtId="0" fontId="11" fillId="0" borderId="45" xfId="0" applyFont="1" applyFill="1" applyBorder="1" applyAlignment="1">
      <alignment/>
    </xf>
    <xf numFmtId="2" fontId="11" fillId="0" borderId="46" xfId="0" applyNumberFormat="1" applyFont="1" applyBorder="1" applyAlignment="1">
      <alignment/>
    </xf>
    <xf numFmtId="0" fontId="11" fillId="0" borderId="47" xfId="0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10" fillId="0" borderId="15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0" fontId="10" fillId="0" borderId="11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72" fontId="9" fillId="0" borderId="35" xfId="0" applyNumberFormat="1" applyFont="1" applyBorder="1" applyAlignment="1">
      <alignment/>
    </xf>
    <xf numFmtId="172" fontId="9" fillId="0" borderId="26" xfId="0" applyNumberFormat="1" applyFont="1" applyBorder="1" applyAlignment="1">
      <alignment/>
    </xf>
    <xf numFmtId="172" fontId="9" fillId="0" borderId="44" xfId="0" applyNumberFormat="1" applyFont="1" applyFill="1" applyBorder="1" applyAlignment="1">
      <alignment/>
    </xf>
    <xf numFmtId="172" fontId="9" fillId="0" borderId="31" xfId="0" applyNumberFormat="1" applyFont="1" applyBorder="1" applyAlignment="1">
      <alignment/>
    </xf>
    <xf numFmtId="172" fontId="9" fillId="0" borderId="38" xfId="0" applyNumberFormat="1" applyFont="1" applyBorder="1" applyAlignment="1">
      <alignment/>
    </xf>
    <xf numFmtId="172" fontId="9" fillId="0" borderId="43" xfId="0" applyNumberFormat="1" applyFont="1" applyFill="1" applyBorder="1" applyAlignment="1">
      <alignment/>
    </xf>
    <xf numFmtId="172" fontId="9" fillId="0" borderId="48" xfId="0" applyNumberFormat="1" applyFont="1" applyBorder="1" applyAlignment="1">
      <alignment/>
    </xf>
    <xf numFmtId="172" fontId="9" fillId="0" borderId="39" xfId="0" applyNumberFormat="1" applyFont="1" applyBorder="1" applyAlignment="1">
      <alignment/>
    </xf>
    <xf numFmtId="172" fontId="9" fillId="0" borderId="36" xfId="0" applyNumberFormat="1" applyFont="1" applyBorder="1" applyAlignment="1">
      <alignment/>
    </xf>
    <xf numFmtId="172" fontId="9" fillId="0" borderId="25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1" fillId="24" borderId="49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2" fontId="14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2" fontId="10" fillId="0" borderId="24" xfId="0" applyNumberFormat="1" applyFont="1" applyBorder="1" applyAlignment="1">
      <alignment/>
    </xf>
    <xf numFmtId="172" fontId="10" fillId="0" borderId="39" xfId="0" applyNumberFormat="1" applyFont="1" applyBorder="1" applyAlignment="1">
      <alignment/>
    </xf>
    <xf numFmtId="172" fontId="10" fillId="0" borderId="33" xfId="0" applyNumberFormat="1" applyFont="1" applyBorder="1" applyAlignment="1">
      <alignment/>
    </xf>
    <xf numFmtId="2" fontId="10" fillId="0" borderId="46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50" xfId="0" applyFont="1" applyBorder="1" applyAlignment="1">
      <alignment/>
    </xf>
    <xf numFmtId="2" fontId="3" fillId="0" borderId="0" xfId="0" applyNumberFormat="1" applyFont="1" applyAlignment="1">
      <alignment/>
    </xf>
    <xf numFmtId="0" fontId="10" fillId="0" borderId="49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9" fillId="0" borderId="47" xfId="0" applyFont="1" applyBorder="1" applyAlignment="1">
      <alignment/>
    </xf>
    <xf numFmtId="0" fontId="10" fillId="0" borderId="46" xfId="0" applyFont="1" applyFill="1" applyBorder="1" applyAlignment="1">
      <alignment/>
    </xf>
    <xf numFmtId="2" fontId="10" fillId="0" borderId="46" xfId="0" applyNumberFormat="1" applyFont="1" applyFill="1" applyBorder="1" applyAlignment="1">
      <alignment/>
    </xf>
    <xf numFmtId="0" fontId="10" fillId="0" borderId="50" xfId="0" applyFont="1" applyFill="1" applyBorder="1" applyAlignment="1">
      <alignment/>
    </xf>
    <xf numFmtId="172" fontId="10" fillId="0" borderId="24" xfId="0" applyNumberFormat="1" applyFont="1" applyBorder="1" applyAlignment="1">
      <alignment/>
    </xf>
    <xf numFmtId="172" fontId="10" fillId="0" borderId="51" xfId="0" applyNumberFormat="1" applyFont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9" fillId="0" borderId="52" xfId="0" applyNumberFormat="1" applyFont="1" applyFill="1" applyBorder="1" applyAlignment="1">
      <alignment/>
    </xf>
    <xf numFmtId="0" fontId="9" fillId="0" borderId="25" xfId="0" applyFont="1" applyBorder="1" applyAlignment="1">
      <alignment horizontal="right"/>
    </xf>
    <xf numFmtId="172" fontId="9" fillId="0" borderId="26" xfId="0" applyNumberFormat="1" applyFont="1" applyBorder="1" applyAlignment="1">
      <alignment horizontal="right"/>
    </xf>
    <xf numFmtId="1" fontId="9" fillId="0" borderId="26" xfId="0" applyNumberFormat="1" applyFont="1" applyBorder="1" applyAlignment="1">
      <alignment horizontal="right"/>
    </xf>
    <xf numFmtId="172" fontId="10" fillId="0" borderId="24" xfId="0" applyNumberFormat="1" applyFont="1" applyBorder="1" applyAlignment="1">
      <alignment horizontal="right"/>
    </xf>
    <xf numFmtId="1" fontId="9" fillId="0" borderId="35" xfId="0" applyNumberFormat="1" applyFont="1" applyBorder="1" applyAlignment="1">
      <alignment horizontal="right"/>
    </xf>
    <xf numFmtId="172" fontId="10" fillId="0" borderId="51" xfId="0" applyNumberFormat="1" applyFont="1" applyBorder="1" applyAlignment="1">
      <alignment horizontal="right"/>
    </xf>
    <xf numFmtId="172" fontId="10" fillId="0" borderId="24" xfId="0" applyNumberFormat="1" applyFont="1" applyBorder="1" applyAlignment="1">
      <alignment horizontal="right"/>
    </xf>
    <xf numFmtId="1" fontId="9" fillId="0" borderId="38" xfId="0" applyNumberFormat="1" applyFont="1" applyBorder="1" applyAlignment="1">
      <alignment horizontal="right"/>
    </xf>
    <xf numFmtId="172" fontId="10" fillId="0" borderId="33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0" fillId="0" borderId="53" xfId="0" applyBorder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10" fillId="0" borderId="53" xfId="0" applyFont="1" applyBorder="1" applyAlignment="1">
      <alignment/>
    </xf>
    <xf numFmtId="0" fontId="0" fillId="0" borderId="54" xfId="0" applyBorder="1" applyAlignment="1">
      <alignment/>
    </xf>
    <xf numFmtId="0" fontId="9" fillId="0" borderId="53" xfId="0" applyFont="1" applyFill="1" applyBorder="1" applyAlignment="1">
      <alignment/>
    </xf>
    <xf numFmtId="0" fontId="9" fillId="0" borderId="55" xfId="0" applyFont="1" applyBorder="1" applyAlignment="1">
      <alignment/>
    </xf>
    <xf numFmtId="16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2" fontId="11" fillId="0" borderId="46" xfId="0" applyNumberFormat="1" applyFont="1" applyFill="1" applyBorder="1" applyAlignment="1">
      <alignment/>
    </xf>
    <xf numFmtId="172" fontId="11" fillId="0" borderId="50" xfId="0" applyNumberFormat="1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172" fontId="9" fillId="0" borderId="15" xfId="0" applyNumberFormat="1" applyFont="1" applyBorder="1" applyAlignment="1">
      <alignment/>
    </xf>
    <xf numFmtId="172" fontId="9" fillId="0" borderId="29" xfId="0" applyNumberFormat="1" applyFont="1" applyBorder="1" applyAlignment="1">
      <alignment/>
    </xf>
    <xf numFmtId="172" fontId="10" fillId="0" borderId="61" xfId="0" applyNumberFormat="1" applyFont="1" applyBorder="1" applyAlignment="1">
      <alignment/>
    </xf>
    <xf numFmtId="172" fontId="9" fillId="0" borderId="32" xfId="0" applyNumberFormat="1" applyFont="1" applyBorder="1" applyAlignment="1">
      <alignment/>
    </xf>
    <xf numFmtId="2" fontId="10" fillId="0" borderId="61" xfId="0" applyNumberFormat="1" applyFont="1" applyBorder="1" applyAlignment="1">
      <alignment/>
    </xf>
    <xf numFmtId="0" fontId="10" fillId="0" borderId="61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6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64" xfId="0" applyFont="1" applyBorder="1" applyAlignment="1">
      <alignment/>
    </xf>
    <xf numFmtId="0" fontId="10" fillId="0" borderId="63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6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67" xfId="0" applyFont="1" applyBorder="1" applyAlignment="1">
      <alignment/>
    </xf>
    <xf numFmtId="16" fontId="9" fillId="0" borderId="55" xfId="0" applyNumberFormat="1" applyFont="1" applyBorder="1" applyAlignment="1">
      <alignment/>
    </xf>
    <xf numFmtId="0" fontId="9" fillId="0" borderId="68" xfId="0" applyFont="1" applyBorder="1" applyAlignment="1">
      <alignment/>
    </xf>
    <xf numFmtId="0" fontId="9" fillId="0" borderId="44" xfId="0" applyFont="1" applyFill="1" applyBorder="1" applyAlignment="1">
      <alignment/>
    </xf>
    <xf numFmtId="0" fontId="0" fillId="0" borderId="44" xfId="0" applyBorder="1" applyAlignment="1">
      <alignment/>
    </xf>
    <xf numFmtId="0" fontId="9" fillId="0" borderId="44" xfId="0" applyFont="1" applyBorder="1" applyAlignment="1">
      <alignment/>
    </xf>
    <xf numFmtId="0" fontId="9" fillId="0" borderId="52" xfId="0" applyFont="1" applyBorder="1" applyAlignment="1">
      <alignment/>
    </xf>
    <xf numFmtId="0" fontId="10" fillId="0" borderId="44" xfId="0" applyFont="1" applyBorder="1" applyAlignment="1">
      <alignment/>
    </xf>
    <xf numFmtId="0" fontId="0" fillId="0" borderId="52" xfId="0" applyBorder="1" applyAlignment="1">
      <alignment/>
    </xf>
    <xf numFmtId="172" fontId="9" fillId="0" borderId="63" xfId="0" applyNumberFormat="1" applyFont="1" applyBorder="1" applyAlignment="1">
      <alignment/>
    </xf>
    <xf numFmtId="172" fontId="10" fillId="0" borderId="63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6" xfId="0" applyFont="1" applyBorder="1" applyAlignment="1">
      <alignment/>
    </xf>
    <xf numFmtId="172" fontId="9" fillId="0" borderId="18" xfId="0" applyNumberFormat="1" applyFont="1" applyBorder="1" applyAlignment="1">
      <alignment/>
    </xf>
    <xf numFmtId="0" fontId="9" fillId="0" borderId="69" xfId="0" applyFont="1" applyFill="1" applyBorder="1" applyAlignment="1">
      <alignment/>
    </xf>
    <xf numFmtId="172" fontId="9" fillId="0" borderId="65" xfId="0" applyNumberFormat="1" applyFont="1" applyBorder="1" applyAlignment="1">
      <alignment/>
    </xf>
    <xf numFmtId="172" fontId="10" fillId="0" borderId="67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172" fontId="9" fillId="0" borderId="64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72" fontId="10" fillId="0" borderId="70" xfId="0" applyNumberFormat="1" applyFont="1" applyBorder="1" applyAlignment="1">
      <alignment/>
    </xf>
    <xf numFmtId="0" fontId="14" fillId="0" borderId="53" xfId="0" applyFont="1" applyBorder="1" applyAlignment="1">
      <alignment/>
    </xf>
    <xf numFmtId="0" fontId="0" fillId="0" borderId="53" xfId="0" applyFont="1" applyFill="1" applyBorder="1" applyAlignment="1">
      <alignment/>
    </xf>
    <xf numFmtId="2" fontId="9" fillId="0" borderId="18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10" fillId="0" borderId="33" xfId="0" applyNumberFormat="1" applyFont="1" applyBorder="1" applyAlignment="1">
      <alignment/>
    </xf>
    <xf numFmtId="0" fontId="9" fillId="0" borderId="52" xfId="0" applyFont="1" applyFill="1" applyBorder="1" applyAlignment="1">
      <alignment/>
    </xf>
    <xf numFmtId="2" fontId="10" fillId="0" borderId="50" xfId="0" applyNumberFormat="1" applyFont="1" applyFill="1" applyBorder="1" applyAlignment="1">
      <alignment/>
    </xf>
    <xf numFmtId="2" fontId="11" fillId="0" borderId="50" xfId="0" applyNumberFormat="1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49" xfId="0" applyFont="1" applyBorder="1" applyAlignment="1">
      <alignment/>
    </xf>
    <xf numFmtId="172" fontId="9" fillId="0" borderId="40" xfId="0" applyNumberFormat="1" applyFont="1" applyBorder="1" applyAlignment="1">
      <alignment/>
    </xf>
    <xf numFmtId="0" fontId="9" fillId="0" borderId="46" xfId="0" applyFont="1" applyBorder="1" applyAlignment="1">
      <alignment/>
    </xf>
    <xf numFmtId="0" fontId="0" fillId="0" borderId="46" xfId="0" applyBorder="1" applyAlignment="1">
      <alignment/>
    </xf>
    <xf numFmtId="172" fontId="10" fillId="0" borderId="29" xfId="0" applyNumberFormat="1" applyFont="1" applyBorder="1" applyAlignment="1">
      <alignment/>
    </xf>
    <xf numFmtId="2" fontId="11" fillId="0" borderId="72" xfId="0" applyNumberFormat="1" applyFont="1" applyBorder="1" applyAlignment="1">
      <alignment/>
    </xf>
    <xf numFmtId="172" fontId="9" fillId="0" borderId="54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16" fontId="9" fillId="0" borderId="69" xfId="0" applyNumberFormat="1" applyFont="1" applyBorder="1" applyAlignment="1">
      <alignment/>
    </xf>
    <xf numFmtId="0" fontId="10" fillId="0" borderId="45" xfId="0" applyFont="1" applyFill="1" applyBorder="1" applyAlignment="1">
      <alignment/>
    </xf>
    <xf numFmtId="0" fontId="11" fillId="0" borderId="72" xfId="0" applyFont="1" applyBorder="1" applyAlignment="1">
      <alignment/>
    </xf>
    <xf numFmtId="0" fontId="11" fillId="0" borderId="68" xfId="0" applyFont="1" applyFill="1" applyBorder="1" applyAlignment="1">
      <alignment/>
    </xf>
    <xf numFmtId="172" fontId="11" fillId="0" borderId="72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8" xfId="0" applyFont="1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0" fillId="0" borderId="51" xfId="0" applyNumberFormat="1" applyFont="1" applyBorder="1" applyAlignment="1">
      <alignment/>
    </xf>
    <xf numFmtId="0" fontId="9" fillId="0" borderId="73" xfId="0" applyFont="1" applyBorder="1" applyAlignment="1">
      <alignment/>
    </xf>
    <xf numFmtId="2" fontId="10" fillId="0" borderId="74" xfId="0" applyNumberFormat="1" applyFont="1" applyBorder="1" applyAlignment="1">
      <alignment/>
    </xf>
    <xf numFmtId="172" fontId="10" fillId="0" borderId="25" xfId="0" applyNumberFormat="1" applyFont="1" applyBorder="1" applyAlignment="1">
      <alignment/>
    </xf>
    <xf numFmtId="172" fontId="9" fillId="0" borderId="42" xfId="0" applyNumberFormat="1" applyFont="1" applyFill="1" applyBorder="1" applyAlignment="1">
      <alignment/>
    </xf>
    <xf numFmtId="0" fontId="0" fillId="0" borderId="60" xfId="0" applyBorder="1" applyAlignment="1">
      <alignment/>
    </xf>
    <xf numFmtId="2" fontId="9" fillId="0" borderId="38" xfId="0" applyNumberFormat="1" applyFont="1" applyBorder="1" applyAlignment="1">
      <alignment/>
    </xf>
    <xf numFmtId="172" fontId="10" fillId="0" borderId="74" xfId="0" applyNumberFormat="1" applyFont="1" applyFill="1" applyBorder="1" applyAlignment="1">
      <alignment/>
    </xf>
    <xf numFmtId="172" fontId="10" fillId="0" borderId="49" xfId="0" applyNumberFormat="1" applyFont="1" applyFill="1" applyBorder="1" applyAlignment="1">
      <alignment/>
    </xf>
    <xf numFmtId="172" fontId="10" fillId="0" borderId="71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172" fontId="11" fillId="0" borderId="46" xfId="0" applyNumberFormat="1" applyFont="1" applyFill="1" applyBorder="1" applyAlignment="1">
      <alignment/>
    </xf>
    <xf numFmtId="172" fontId="10" fillId="0" borderId="46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72" fontId="5" fillId="0" borderId="10" xfId="0" applyNumberFormat="1" applyFont="1" applyFill="1" applyBorder="1" applyAlignment="1">
      <alignment/>
    </xf>
    <xf numFmtId="2" fontId="11" fillId="0" borderId="50" xfId="0" applyNumberFormat="1" applyFont="1" applyFill="1" applyBorder="1" applyAlignment="1">
      <alignment/>
    </xf>
    <xf numFmtId="172" fontId="9" fillId="0" borderId="28" xfId="0" applyNumberFormat="1" applyFont="1" applyFill="1" applyBorder="1" applyAlignment="1">
      <alignment/>
    </xf>
    <xf numFmtId="172" fontId="10" fillId="0" borderId="56" xfId="0" applyNumberFormat="1" applyFont="1" applyFill="1" applyBorder="1" applyAlignment="1">
      <alignment/>
    </xf>
    <xf numFmtId="172" fontId="10" fillId="0" borderId="50" xfId="0" applyNumberFormat="1" applyFont="1" applyFill="1" applyBorder="1" applyAlignment="1">
      <alignment/>
    </xf>
    <xf numFmtId="172" fontId="9" fillId="0" borderId="56" xfId="0" applyNumberFormat="1" applyFont="1" applyFill="1" applyBorder="1" applyAlignment="1">
      <alignment/>
    </xf>
    <xf numFmtId="172" fontId="9" fillId="0" borderId="46" xfId="0" applyNumberFormat="1" applyFont="1" applyFill="1" applyBorder="1" applyAlignment="1">
      <alignment/>
    </xf>
    <xf numFmtId="172" fontId="9" fillId="0" borderId="50" xfId="0" applyNumberFormat="1" applyFont="1" applyFill="1" applyBorder="1" applyAlignment="1">
      <alignment/>
    </xf>
    <xf numFmtId="172" fontId="11" fillId="0" borderId="75" xfId="0" applyNumberFormat="1" applyFont="1" applyBorder="1" applyAlignment="1">
      <alignment/>
    </xf>
    <xf numFmtId="172" fontId="11" fillId="0" borderId="68" xfId="0" applyNumberFormat="1" applyFont="1" applyBorder="1" applyAlignment="1">
      <alignment/>
    </xf>
    <xf numFmtId="172" fontId="11" fillId="0" borderId="74" xfId="0" applyNumberFormat="1" applyFont="1" applyFill="1" applyBorder="1" applyAlignment="1">
      <alignment/>
    </xf>
    <xf numFmtId="2" fontId="11" fillId="0" borderId="49" xfId="0" applyNumberFormat="1" applyFont="1" applyFill="1" applyBorder="1" applyAlignment="1">
      <alignment/>
    </xf>
    <xf numFmtId="172" fontId="11" fillId="0" borderId="71" xfId="0" applyNumberFormat="1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172" fontId="11" fillId="0" borderId="5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5"/>
  <sheetViews>
    <sheetView tabSelected="1" workbookViewId="0" topLeftCell="A211">
      <selection activeCell="I79" sqref="I79"/>
    </sheetView>
  </sheetViews>
  <sheetFormatPr defaultColWidth="9.140625" defaultRowHeight="12.75"/>
  <cols>
    <col min="1" max="1" width="3.8515625" style="0" customWidth="1"/>
    <col min="2" max="2" width="46.00390625" style="0" customWidth="1"/>
    <col min="3" max="3" width="10.140625" style="0" customWidth="1"/>
    <col min="4" max="4" width="9.28125" style="0" customWidth="1"/>
    <col min="5" max="5" width="8.8515625" style="0" customWidth="1"/>
    <col min="6" max="7" width="8.57421875" style="0" customWidth="1"/>
    <col min="8" max="8" width="3.7109375" style="0" customWidth="1"/>
    <col min="9" max="9" width="41.57421875" style="0" customWidth="1"/>
    <col min="10" max="10" width="9.8515625" style="0" customWidth="1"/>
    <col min="15" max="15" width="7.28125" style="0" customWidth="1"/>
  </cols>
  <sheetData>
    <row r="1" spans="1:11" ht="12.75">
      <c r="A1" s="23"/>
      <c r="B1" s="24"/>
      <c r="C1" s="24"/>
      <c r="D1" s="24" t="s">
        <v>69</v>
      </c>
      <c r="H1" s="23"/>
      <c r="I1" s="24"/>
      <c r="J1" s="24"/>
      <c r="K1" s="24" t="s">
        <v>69</v>
      </c>
    </row>
    <row r="2" spans="1:13" ht="12.75">
      <c r="A2" s="23"/>
      <c r="B2" s="23"/>
      <c r="C2" s="251" t="s">
        <v>115</v>
      </c>
      <c r="D2" s="250"/>
      <c r="E2" s="250"/>
      <c r="F2" s="250"/>
      <c r="H2" s="23"/>
      <c r="I2" s="23"/>
      <c r="J2" s="251" t="s">
        <v>115</v>
      </c>
      <c r="K2" s="250"/>
      <c r="L2" s="250"/>
      <c r="M2" s="250"/>
    </row>
    <row r="3" spans="1:13" ht="12.75">
      <c r="A3" s="23"/>
      <c r="B3" s="23"/>
      <c r="C3" s="23"/>
      <c r="D3" s="251" t="s">
        <v>93</v>
      </c>
      <c r="E3" s="250"/>
      <c r="F3" s="250"/>
      <c r="H3" s="23"/>
      <c r="I3" s="23"/>
      <c r="J3" s="23"/>
      <c r="K3" s="251" t="s">
        <v>93</v>
      </c>
      <c r="L3" s="250"/>
      <c r="M3" s="250"/>
    </row>
    <row r="4" spans="1:10" ht="12.75">
      <c r="A4" s="23"/>
      <c r="B4" s="23"/>
      <c r="C4" s="23"/>
      <c r="H4" s="23"/>
      <c r="I4" s="23"/>
      <c r="J4" s="23"/>
    </row>
    <row r="5" spans="1:12" ht="12.75">
      <c r="A5" s="23"/>
      <c r="B5" s="24" t="s">
        <v>71</v>
      </c>
      <c r="C5" s="24"/>
      <c r="H5" s="23"/>
      <c r="I5" s="252" t="s">
        <v>95</v>
      </c>
      <c r="J5" s="250"/>
      <c r="K5" s="250"/>
      <c r="L5" s="250"/>
    </row>
    <row r="6" spans="1:10" ht="12.75">
      <c r="A6" s="23"/>
      <c r="B6" s="23" t="s">
        <v>94</v>
      </c>
      <c r="C6" s="23"/>
      <c r="H6" s="23"/>
      <c r="I6" s="23" t="s">
        <v>94</v>
      </c>
      <c r="J6" s="23"/>
    </row>
    <row r="7" spans="1:10" ht="12.75">
      <c r="A7" s="23"/>
      <c r="B7" s="23" t="s">
        <v>51</v>
      </c>
      <c r="C7" s="23">
        <f>C8+C9</f>
        <v>97554.29999999999</v>
      </c>
      <c r="H7" s="23"/>
      <c r="I7" s="23" t="s">
        <v>51</v>
      </c>
      <c r="J7" s="23">
        <f>J8+J9</f>
        <v>97554.29999999999</v>
      </c>
    </row>
    <row r="8" spans="1:10" ht="12.75">
      <c r="A8" s="23"/>
      <c r="B8" s="23" t="s">
        <v>0</v>
      </c>
      <c r="C8" s="23">
        <v>95997.9</v>
      </c>
      <c r="H8" s="23"/>
      <c r="I8" s="23" t="s">
        <v>0</v>
      </c>
      <c r="J8" s="23">
        <v>95997.9</v>
      </c>
    </row>
    <row r="9" spans="1:10" ht="12.75">
      <c r="A9" s="23"/>
      <c r="B9" s="23" t="s">
        <v>1</v>
      </c>
      <c r="C9" s="23">
        <v>1556.4</v>
      </c>
      <c r="H9" s="23"/>
      <c r="I9" s="23" t="s">
        <v>1</v>
      </c>
      <c r="J9" s="23">
        <v>1556.4</v>
      </c>
    </row>
    <row r="10" spans="1:10" ht="12.75">
      <c r="A10" s="23"/>
      <c r="B10" s="23" t="s">
        <v>2</v>
      </c>
      <c r="C10" s="23">
        <f>C11+C12+C13</f>
        <v>89951.3</v>
      </c>
      <c r="H10" s="23"/>
      <c r="I10" s="23" t="s">
        <v>2</v>
      </c>
      <c r="J10" s="23">
        <f>J11+J12+J13</f>
        <v>89951.3</v>
      </c>
    </row>
    <row r="11" spans="1:10" ht="12.75">
      <c r="A11" s="23"/>
      <c r="B11" s="23" t="s">
        <v>3</v>
      </c>
      <c r="C11" s="23">
        <v>16348.5</v>
      </c>
      <c r="H11" s="23"/>
      <c r="I11" s="23" t="s">
        <v>3</v>
      </c>
      <c r="J11" s="23">
        <v>16348.5</v>
      </c>
    </row>
    <row r="12" spans="1:10" ht="12.75">
      <c r="A12" s="23"/>
      <c r="B12" s="23" t="s">
        <v>4</v>
      </c>
      <c r="C12" s="23">
        <v>1830</v>
      </c>
      <c r="H12" s="23"/>
      <c r="I12" s="23" t="s">
        <v>4</v>
      </c>
      <c r="J12" s="23">
        <v>1830</v>
      </c>
    </row>
    <row r="13" spans="1:10" ht="12.75">
      <c r="A13" s="23"/>
      <c r="B13" s="23" t="s">
        <v>5</v>
      </c>
      <c r="C13" s="23">
        <v>71772.8</v>
      </c>
      <c r="H13" s="23"/>
      <c r="I13" s="23" t="s">
        <v>5</v>
      </c>
      <c r="J13" s="23">
        <v>71772.8</v>
      </c>
    </row>
    <row r="14" spans="1:10" ht="12.75">
      <c r="A14" s="23"/>
      <c r="B14" s="23" t="s">
        <v>6</v>
      </c>
      <c r="C14" s="23">
        <v>1838.8</v>
      </c>
      <c r="H14" s="23"/>
      <c r="I14" s="23" t="s">
        <v>6</v>
      </c>
      <c r="J14" s="23">
        <v>1838.8</v>
      </c>
    </row>
    <row r="15" spans="1:10" ht="13.5" thickBot="1">
      <c r="A15" s="23"/>
      <c r="B15" s="23" t="s">
        <v>7</v>
      </c>
      <c r="C15" s="23">
        <v>5230</v>
      </c>
      <c r="H15" s="23"/>
      <c r="I15" s="23" t="s">
        <v>7</v>
      </c>
      <c r="J15" s="23">
        <v>5230</v>
      </c>
    </row>
    <row r="16" spans="1:14" ht="12.75">
      <c r="A16" s="47" t="s">
        <v>68</v>
      </c>
      <c r="B16" s="48" t="s">
        <v>9</v>
      </c>
      <c r="C16" s="46" t="s">
        <v>70</v>
      </c>
      <c r="D16" s="39" t="s">
        <v>65</v>
      </c>
      <c r="E16" s="39" t="s">
        <v>66</v>
      </c>
      <c r="F16" s="40" t="s">
        <v>67</v>
      </c>
      <c r="G16" s="181"/>
      <c r="H16" s="168" t="s">
        <v>68</v>
      </c>
      <c r="I16" s="169" t="s">
        <v>9</v>
      </c>
      <c r="J16" s="168" t="s">
        <v>89</v>
      </c>
      <c r="K16" s="39" t="s">
        <v>64</v>
      </c>
      <c r="L16" s="39" t="s">
        <v>86</v>
      </c>
      <c r="M16" s="39" t="s">
        <v>87</v>
      </c>
      <c r="N16" s="40" t="s">
        <v>88</v>
      </c>
    </row>
    <row r="17" spans="1:14" ht="13.5" thickBot="1">
      <c r="A17" s="49"/>
      <c r="B17" s="50" t="s">
        <v>10</v>
      </c>
      <c r="C17" s="38"/>
      <c r="D17" s="22"/>
      <c r="E17" s="22"/>
      <c r="F17" s="41"/>
      <c r="G17" s="182"/>
      <c r="H17" s="170"/>
      <c r="I17" s="171" t="s">
        <v>10</v>
      </c>
      <c r="J17" s="170"/>
      <c r="K17" s="22"/>
      <c r="L17" s="22"/>
      <c r="M17" s="22"/>
      <c r="N17" s="41"/>
    </row>
    <row r="18" spans="1:14" ht="12.75">
      <c r="A18" s="49">
        <v>1</v>
      </c>
      <c r="B18" s="51" t="s">
        <v>11</v>
      </c>
      <c r="C18" s="25">
        <v>2511348.1</v>
      </c>
      <c r="D18" s="84">
        <f>C18/3</f>
        <v>837116.0333333333</v>
      </c>
      <c r="E18" s="25">
        <f>C18/3</f>
        <v>837116.0333333333</v>
      </c>
      <c r="F18" s="42">
        <f>C18/3</f>
        <v>837116.0333333333</v>
      </c>
      <c r="G18" s="183"/>
      <c r="H18" s="170">
        <v>1</v>
      </c>
      <c r="I18" s="172" t="s">
        <v>11</v>
      </c>
      <c r="J18" s="187">
        <v>10045.4</v>
      </c>
      <c r="K18" s="25">
        <f>J18/4</f>
        <v>2511.35</v>
      </c>
      <c r="L18" s="25">
        <v>2511.35</v>
      </c>
      <c r="M18" s="25">
        <v>2511.35</v>
      </c>
      <c r="N18" s="42">
        <v>2511.35</v>
      </c>
    </row>
    <row r="19" spans="1:14" ht="12.75">
      <c r="A19" s="49">
        <v>3</v>
      </c>
      <c r="B19" s="52" t="s">
        <v>12</v>
      </c>
      <c r="C19" s="38">
        <v>22500</v>
      </c>
      <c r="D19" s="25">
        <f>C19/3</f>
        <v>7500</v>
      </c>
      <c r="E19" s="25">
        <f>C19/3</f>
        <v>7500</v>
      </c>
      <c r="F19" s="25">
        <f>C19/3</f>
        <v>7500</v>
      </c>
      <c r="G19" s="184"/>
      <c r="H19" s="170">
        <v>3</v>
      </c>
      <c r="I19" s="42" t="s">
        <v>12</v>
      </c>
      <c r="J19" s="187">
        <v>90</v>
      </c>
      <c r="K19" s="25">
        <f>J19/4</f>
        <v>22.5</v>
      </c>
      <c r="L19" s="25">
        <f>J19/4</f>
        <v>22.5</v>
      </c>
      <c r="M19" s="25">
        <f>J19/4</f>
        <v>22.5</v>
      </c>
      <c r="N19" s="42">
        <f>J19/4</f>
        <v>22.5</v>
      </c>
    </row>
    <row r="20" spans="1:14" ht="12.75">
      <c r="A20" s="49">
        <v>4</v>
      </c>
      <c r="B20" s="52" t="s">
        <v>13</v>
      </c>
      <c r="C20" s="38">
        <v>27854.16</v>
      </c>
      <c r="D20" s="84">
        <f>C20/3</f>
        <v>9284.72</v>
      </c>
      <c r="E20" s="25">
        <f>C20/3</f>
        <v>9284.72</v>
      </c>
      <c r="F20" s="42">
        <f>C20/3</f>
        <v>9284.72</v>
      </c>
      <c r="G20" s="183"/>
      <c r="H20" s="170">
        <v>4</v>
      </c>
      <c r="I20" s="42" t="s">
        <v>13</v>
      </c>
      <c r="J20" s="187">
        <v>111.4</v>
      </c>
      <c r="K20" s="25">
        <f>J20/4</f>
        <v>27.85</v>
      </c>
      <c r="L20" s="25">
        <f>J20/4</f>
        <v>27.85</v>
      </c>
      <c r="M20" s="25">
        <f>J20/4</f>
        <v>27.85</v>
      </c>
      <c r="N20" s="42">
        <f>J20/4</f>
        <v>27.85</v>
      </c>
    </row>
    <row r="21" spans="1:14" ht="12.75">
      <c r="A21" s="53"/>
      <c r="B21" s="54" t="s">
        <v>90</v>
      </c>
      <c r="C21" s="220">
        <f>SUM(C18:C20)</f>
        <v>2561702.2600000002</v>
      </c>
      <c r="D21" s="86">
        <f>SUM(D18:D20)</f>
        <v>853900.7533333333</v>
      </c>
      <c r="E21" s="27">
        <f>SUM(E18:E20)</f>
        <v>853900.7533333333</v>
      </c>
      <c r="F21" s="43">
        <f>SUM(F18:F20)</f>
        <v>853900.7533333333</v>
      </c>
      <c r="G21" s="185"/>
      <c r="H21" s="173"/>
      <c r="I21" s="43" t="s">
        <v>90</v>
      </c>
      <c r="J21" s="188">
        <f>SUM(J18:J20)</f>
        <v>10246.8</v>
      </c>
      <c r="K21" s="27">
        <f>SUM(K18:K20)</f>
        <v>2561.7</v>
      </c>
      <c r="L21" s="27">
        <f>SUM(L18:L20)</f>
        <v>2561.7</v>
      </c>
      <c r="M21" s="27">
        <f>SUM(M18:M20)</f>
        <v>2561.7</v>
      </c>
      <c r="N21" s="43">
        <f>SUM(N18:N20)</f>
        <v>2561.7</v>
      </c>
    </row>
    <row r="22" spans="1:14" ht="13.5" thickBot="1">
      <c r="A22" s="55"/>
      <c r="B22" s="56"/>
      <c r="C22" s="221"/>
      <c r="D22" s="44"/>
      <c r="E22" s="44"/>
      <c r="F22" s="45"/>
      <c r="G22" s="1"/>
      <c r="H22" s="178"/>
      <c r="I22" s="177"/>
      <c r="J22" s="178"/>
      <c r="K22" s="30"/>
      <c r="L22" s="30"/>
      <c r="M22" s="30"/>
      <c r="N22" s="177"/>
    </row>
    <row r="23" spans="1:14" ht="13.5" thickBot="1">
      <c r="A23" s="59"/>
      <c r="B23" s="59" t="s">
        <v>15</v>
      </c>
      <c r="C23" s="218"/>
      <c r="D23" s="219"/>
      <c r="E23" s="60"/>
      <c r="F23" s="60"/>
      <c r="G23" s="186"/>
      <c r="H23" s="145"/>
      <c r="I23" s="180" t="s">
        <v>15</v>
      </c>
      <c r="J23" s="189"/>
      <c r="K23" s="59"/>
      <c r="L23" s="59"/>
      <c r="M23" s="59"/>
      <c r="N23" s="59"/>
    </row>
    <row r="24" spans="1:14" ht="12.75">
      <c r="A24" s="47">
        <v>1</v>
      </c>
      <c r="B24" s="48" t="s">
        <v>53</v>
      </c>
      <c r="C24" s="75"/>
      <c r="D24" s="233"/>
      <c r="E24" s="69"/>
      <c r="F24" s="71"/>
      <c r="G24" s="182"/>
      <c r="H24" s="170">
        <v>1</v>
      </c>
      <c r="I24" s="172" t="s">
        <v>53</v>
      </c>
      <c r="J24" s="168"/>
      <c r="K24" s="190"/>
      <c r="L24" s="190"/>
      <c r="M24" s="190"/>
      <c r="N24" s="169"/>
    </row>
    <row r="25" spans="1:14" ht="12.75">
      <c r="A25" s="49" t="s">
        <v>16</v>
      </c>
      <c r="B25" s="52" t="s">
        <v>17</v>
      </c>
      <c r="C25" s="73"/>
      <c r="D25" s="234"/>
      <c r="E25" s="70"/>
      <c r="F25" s="72"/>
      <c r="G25" s="182"/>
      <c r="H25" s="170" t="s">
        <v>16</v>
      </c>
      <c r="I25" s="42" t="s">
        <v>17</v>
      </c>
      <c r="J25" s="170"/>
      <c r="K25" s="25"/>
      <c r="L25" s="25"/>
      <c r="M25" s="25"/>
      <c r="N25" s="42"/>
    </row>
    <row r="26" spans="1:14" ht="12.75">
      <c r="A26" s="49"/>
      <c r="B26" s="52" t="s">
        <v>96</v>
      </c>
      <c r="C26" s="73">
        <v>259875</v>
      </c>
      <c r="D26" s="92">
        <f>C26/3</f>
        <v>86625</v>
      </c>
      <c r="E26" s="93">
        <f>C26/3</f>
        <v>86625</v>
      </c>
      <c r="F26" s="96">
        <f>C26/3</f>
        <v>86625</v>
      </c>
      <c r="G26" s="36"/>
      <c r="H26" s="170"/>
      <c r="I26" s="42" t="s">
        <v>76</v>
      </c>
      <c r="J26" s="170">
        <v>1039.5</v>
      </c>
      <c r="K26" s="84">
        <f>J26/4</f>
        <v>259.875</v>
      </c>
      <c r="L26" s="84">
        <f>J26/4</f>
        <v>259.875</v>
      </c>
      <c r="M26" s="84">
        <f>J26/4</f>
        <v>259.875</v>
      </c>
      <c r="N26" s="191">
        <f>J26/4</f>
        <v>259.875</v>
      </c>
    </row>
    <row r="27" spans="1:14" ht="12.75">
      <c r="A27" s="49"/>
      <c r="B27" s="52" t="s">
        <v>97</v>
      </c>
      <c r="C27" s="73">
        <v>51975</v>
      </c>
      <c r="D27" s="92">
        <f>C27/3</f>
        <v>17325</v>
      </c>
      <c r="E27" s="93">
        <f>C27/3</f>
        <v>17325</v>
      </c>
      <c r="F27" s="96">
        <f>C27/3</f>
        <v>17325</v>
      </c>
      <c r="G27" s="183"/>
      <c r="H27" s="170"/>
      <c r="I27" s="42" t="s">
        <v>77</v>
      </c>
      <c r="J27" s="170">
        <v>207.9</v>
      </c>
      <c r="K27" s="84">
        <f>J27/4</f>
        <v>51.975</v>
      </c>
      <c r="L27" s="84">
        <f>J27/4</f>
        <v>51.975</v>
      </c>
      <c r="M27" s="84">
        <f>J27/4</f>
        <v>51.975</v>
      </c>
      <c r="N27" s="191">
        <f>J27/4</f>
        <v>51.975</v>
      </c>
    </row>
    <row r="28" spans="1:14" ht="12.75">
      <c r="A28" s="49"/>
      <c r="B28" s="52" t="s">
        <v>18</v>
      </c>
      <c r="C28" s="231">
        <f>SUM(C26:C27)</f>
        <v>311850</v>
      </c>
      <c r="D28" s="235">
        <f>SUM(D26:D27)</f>
        <v>103950</v>
      </c>
      <c r="E28" s="94">
        <f>SUM(E26:E27)</f>
        <v>103950</v>
      </c>
      <c r="F28" s="97">
        <f>SUM(F26:F27)</f>
        <v>103950</v>
      </c>
      <c r="G28" s="181"/>
      <c r="H28" s="170"/>
      <c r="I28" s="42" t="s">
        <v>18</v>
      </c>
      <c r="J28" s="192">
        <f>SUM(J26:J27)</f>
        <v>1247.4</v>
      </c>
      <c r="K28" s="84">
        <f>J28/4</f>
        <v>311.85</v>
      </c>
      <c r="L28" s="84">
        <f>J28/4</f>
        <v>311.85</v>
      </c>
      <c r="M28" s="84">
        <f>J28/4</f>
        <v>311.85</v>
      </c>
      <c r="N28" s="191">
        <f>J28/4</f>
        <v>311.85</v>
      </c>
    </row>
    <row r="29" spans="1:14" ht="12.75">
      <c r="A29" s="49"/>
      <c r="B29" s="52" t="s">
        <v>54</v>
      </c>
      <c r="C29" s="73">
        <f>C28*14.2%</f>
        <v>44282.7</v>
      </c>
      <c r="D29" s="92">
        <f>C29/3</f>
        <v>14760.9</v>
      </c>
      <c r="E29" s="93">
        <f>C29/3</f>
        <v>14760.9</v>
      </c>
      <c r="F29" s="96">
        <f>C29/3</f>
        <v>14760.9</v>
      </c>
      <c r="G29" s="183"/>
      <c r="H29" s="170"/>
      <c r="I29" s="42" t="s">
        <v>54</v>
      </c>
      <c r="J29" s="187">
        <f>J28*14.2%</f>
        <v>177.1308</v>
      </c>
      <c r="K29" s="84">
        <f>J29/4</f>
        <v>44.2827</v>
      </c>
      <c r="L29" s="84">
        <f>J29/4</f>
        <v>44.2827</v>
      </c>
      <c r="M29" s="84">
        <f>J29/4</f>
        <v>44.2827</v>
      </c>
      <c r="N29" s="191">
        <f>J29/4</f>
        <v>44.2827</v>
      </c>
    </row>
    <row r="30" spans="1:14" ht="12.75">
      <c r="A30" s="49"/>
      <c r="B30" s="52" t="s">
        <v>19</v>
      </c>
      <c r="C30" s="96">
        <v>13179.44</v>
      </c>
      <c r="D30" s="92">
        <f>C30/3</f>
        <v>4393.1466666666665</v>
      </c>
      <c r="E30" s="93">
        <f>C30/3</f>
        <v>4393.1466666666665</v>
      </c>
      <c r="F30" s="96">
        <f>C30/3</f>
        <v>4393.1466666666665</v>
      </c>
      <c r="G30" s="183"/>
      <c r="H30" s="170"/>
      <c r="I30" s="42" t="s">
        <v>19</v>
      </c>
      <c r="J30" s="187">
        <v>56.74</v>
      </c>
      <c r="K30" s="84">
        <v>13.2</v>
      </c>
      <c r="L30" s="84">
        <v>15.2</v>
      </c>
      <c r="M30" s="84">
        <f>J30/4</f>
        <v>14.185</v>
      </c>
      <c r="N30" s="191">
        <v>13.2</v>
      </c>
    </row>
    <row r="31" spans="1:14" ht="12.75">
      <c r="A31" s="61"/>
      <c r="B31" s="42" t="s">
        <v>98</v>
      </c>
      <c r="C31" s="232">
        <v>27342.8</v>
      </c>
      <c r="D31" s="100">
        <f>C31/3</f>
        <v>9114.266666666666</v>
      </c>
      <c r="E31" s="93">
        <f>C31/3</f>
        <v>9114.266666666666</v>
      </c>
      <c r="F31" s="98">
        <f>C31/3</f>
        <v>9114.266666666666</v>
      </c>
      <c r="G31" s="183"/>
      <c r="H31" s="174"/>
      <c r="I31" s="175" t="s">
        <v>98</v>
      </c>
      <c r="J31" s="193">
        <v>105.48</v>
      </c>
      <c r="K31" s="84">
        <v>27.4</v>
      </c>
      <c r="L31" s="84">
        <v>25.3</v>
      </c>
      <c r="M31" s="84">
        <v>26.4</v>
      </c>
      <c r="N31" s="191">
        <v>27.4</v>
      </c>
    </row>
    <row r="32" spans="1:17" ht="13.5" thickBot="1">
      <c r="A32" s="50"/>
      <c r="B32" s="64" t="s">
        <v>22</v>
      </c>
      <c r="C32" s="125">
        <f>C31+C30+C29+C28</f>
        <v>396654.94</v>
      </c>
      <c r="D32" s="236">
        <f>SUM(D28:D31)</f>
        <v>132218.31333333332</v>
      </c>
      <c r="E32" s="111">
        <f>SUM(E28:E31)</f>
        <v>132218.31333333332</v>
      </c>
      <c r="F32" s="113">
        <f>SUM(F28:F31)</f>
        <v>132218.31333333332</v>
      </c>
      <c r="G32" s="36"/>
      <c r="H32" s="176"/>
      <c r="I32" s="177" t="s">
        <v>22</v>
      </c>
      <c r="J32" s="194">
        <f>J31++J30+J29+J28</f>
        <v>1586.7508</v>
      </c>
      <c r="K32" s="87">
        <f>SUM(K28:K31)</f>
        <v>396.73269999999997</v>
      </c>
      <c r="L32" s="87">
        <f>SUM(L28:L31)</f>
        <v>396.6327</v>
      </c>
      <c r="M32" s="87">
        <f>M31+M30+M29+M28</f>
        <v>396.71770000000004</v>
      </c>
      <c r="N32" s="195">
        <f>N31+N30+N29+N28</f>
        <v>396.7327</v>
      </c>
      <c r="Q32" s="107" t="s">
        <v>109</v>
      </c>
    </row>
    <row r="33" spans="1:14" ht="12.75">
      <c r="A33" s="48" t="s">
        <v>23</v>
      </c>
      <c r="B33" s="48" t="s">
        <v>24</v>
      </c>
      <c r="C33" s="76"/>
      <c r="D33" s="74"/>
      <c r="E33" s="48"/>
      <c r="F33" s="75"/>
      <c r="G33" s="36"/>
      <c r="H33" s="145" t="s">
        <v>23</v>
      </c>
      <c r="I33" s="172" t="s">
        <v>24</v>
      </c>
      <c r="J33" s="63"/>
      <c r="K33" s="26"/>
      <c r="L33" s="26"/>
      <c r="M33" s="26"/>
      <c r="N33" s="169"/>
    </row>
    <row r="34" spans="1:14" ht="12.75">
      <c r="A34" s="51"/>
      <c r="B34" s="51" t="s">
        <v>103</v>
      </c>
      <c r="C34" s="217">
        <v>177100.8</v>
      </c>
      <c r="D34" s="99">
        <f>C34/3</f>
        <v>59033.6</v>
      </c>
      <c r="E34" s="101">
        <f>C34/3</f>
        <v>59033.6</v>
      </c>
      <c r="F34" s="217">
        <f>C34/3</f>
        <v>59033.6</v>
      </c>
      <c r="G34" s="183"/>
      <c r="H34" s="145"/>
      <c r="I34" s="172" t="s">
        <v>78</v>
      </c>
      <c r="J34" s="164">
        <v>708.42</v>
      </c>
      <c r="K34" s="88">
        <f>J34/4</f>
        <v>177.105</v>
      </c>
      <c r="L34" s="88">
        <f>J34/4</f>
        <v>177.105</v>
      </c>
      <c r="M34" s="88">
        <f>J34/4</f>
        <v>177.105</v>
      </c>
      <c r="N34" s="196">
        <f>J34/4</f>
        <v>177.105</v>
      </c>
    </row>
    <row r="35" spans="1:14" ht="12.75">
      <c r="A35" s="52"/>
      <c r="B35" s="52" t="s">
        <v>72</v>
      </c>
      <c r="C35" s="96">
        <v>68682.98</v>
      </c>
      <c r="D35" s="99">
        <f aca="true" t="shared" si="0" ref="D35:D41">C35/3</f>
        <v>22894.326666666664</v>
      </c>
      <c r="E35" s="101">
        <f aca="true" t="shared" si="1" ref="E35:E42">C35/3</f>
        <v>22894.326666666664</v>
      </c>
      <c r="F35" s="217">
        <f aca="true" t="shared" si="2" ref="F35:F42">C35/3</f>
        <v>22894.326666666664</v>
      </c>
      <c r="G35" s="183"/>
      <c r="H35" s="170"/>
      <c r="I35" s="42" t="s">
        <v>79</v>
      </c>
      <c r="J35" s="38">
        <v>274.7</v>
      </c>
      <c r="K35" s="88">
        <f>J35/4</f>
        <v>68.675</v>
      </c>
      <c r="L35" s="88">
        <f aca="true" t="shared" si="3" ref="L35:L41">J35/4</f>
        <v>68.675</v>
      </c>
      <c r="M35" s="88">
        <f aca="true" t="shared" si="4" ref="M35:M41">J35/4</f>
        <v>68.675</v>
      </c>
      <c r="N35" s="196">
        <f aca="true" t="shared" si="5" ref="N35:N41">J35/4</f>
        <v>68.675</v>
      </c>
    </row>
    <row r="36" spans="1:14" ht="12.75">
      <c r="A36" s="52"/>
      <c r="B36" s="52" t="s">
        <v>25</v>
      </c>
      <c r="C36" s="96">
        <v>102055</v>
      </c>
      <c r="D36" s="99">
        <f t="shared" si="0"/>
        <v>34018.333333333336</v>
      </c>
      <c r="E36" s="93">
        <f t="shared" si="1"/>
        <v>34018.333333333336</v>
      </c>
      <c r="F36" s="217">
        <f t="shared" si="2"/>
        <v>34018.333333333336</v>
      </c>
      <c r="G36" s="183"/>
      <c r="H36" s="170"/>
      <c r="I36" s="42" t="s">
        <v>25</v>
      </c>
      <c r="J36" s="38">
        <v>408.22</v>
      </c>
      <c r="K36" s="88">
        <f>J36/4</f>
        <v>102.055</v>
      </c>
      <c r="L36" s="88">
        <f t="shared" si="3"/>
        <v>102.055</v>
      </c>
      <c r="M36" s="88">
        <f t="shared" si="4"/>
        <v>102.055</v>
      </c>
      <c r="N36" s="196">
        <f t="shared" si="5"/>
        <v>102.055</v>
      </c>
    </row>
    <row r="37" spans="1:14" ht="12.75">
      <c r="A37" s="52"/>
      <c r="B37" s="52" t="s">
        <v>105</v>
      </c>
      <c r="C37" s="96">
        <v>5850.79</v>
      </c>
      <c r="D37" s="99">
        <f t="shared" si="0"/>
        <v>1950.2633333333333</v>
      </c>
      <c r="E37" s="101">
        <f t="shared" si="1"/>
        <v>1950.2633333333333</v>
      </c>
      <c r="F37" s="217">
        <f t="shared" si="2"/>
        <v>1950.2633333333333</v>
      </c>
      <c r="G37" s="183"/>
      <c r="H37" s="170"/>
      <c r="I37" s="42" t="s">
        <v>80</v>
      </c>
      <c r="J37" s="38">
        <v>23.4</v>
      </c>
      <c r="K37" s="88">
        <f>J37/4</f>
        <v>5.85</v>
      </c>
      <c r="L37" s="88">
        <f t="shared" si="3"/>
        <v>5.85</v>
      </c>
      <c r="M37" s="88">
        <f t="shared" si="4"/>
        <v>5.85</v>
      </c>
      <c r="N37" s="196">
        <f t="shared" si="5"/>
        <v>5.85</v>
      </c>
    </row>
    <row r="38" spans="1:14" ht="12.75">
      <c r="A38" s="52"/>
      <c r="B38" s="52" t="s">
        <v>106</v>
      </c>
      <c r="C38" s="96">
        <v>85246.13</v>
      </c>
      <c r="D38" s="99">
        <f t="shared" si="0"/>
        <v>28415.376666666667</v>
      </c>
      <c r="E38" s="101">
        <f t="shared" si="1"/>
        <v>28415.376666666667</v>
      </c>
      <c r="F38" s="217">
        <f t="shared" si="2"/>
        <v>28415.376666666667</v>
      </c>
      <c r="G38" s="183"/>
      <c r="H38" s="170"/>
      <c r="I38" s="42" t="s">
        <v>74</v>
      </c>
      <c r="J38" s="161">
        <v>340.98</v>
      </c>
      <c r="K38" s="88">
        <f>J38/4</f>
        <v>85.245</v>
      </c>
      <c r="L38" s="88">
        <f t="shared" si="3"/>
        <v>85.245</v>
      </c>
      <c r="M38" s="88">
        <f t="shared" si="4"/>
        <v>85.245</v>
      </c>
      <c r="N38" s="196">
        <f t="shared" si="5"/>
        <v>85.245</v>
      </c>
    </row>
    <row r="39" spans="1:14" ht="12.75">
      <c r="A39" s="52"/>
      <c r="B39" s="52" t="s">
        <v>107</v>
      </c>
      <c r="C39" s="96">
        <v>784.03</v>
      </c>
      <c r="D39" s="99">
        <f t="shared" si="0"/>
        <v>261.3433333333333</v>
      </c>
      <c r="E39" s="101">
        <f t="shared" si="1"/>
        <v>261.3433333333333</v>
      </c>
      <c r="F39" s="217">
        <f t="shared" si="2"/>
        <v>261.3433333333333</v>
      </c>
      <c r="G39" s="183"/>
      <c r="H39" s="170"/>
      <c r="I39" s="42" t="s">
        <v>81</v>
      </c>
      <c r="J39" s="161">
        <v>3.136</v>
      </c>
      <c r="K39" s="88">
        <f>J39/4</f>
        <v>0.784</v>
      </c>
      <c r="L39" s="88">
        <f t="shared" si="3"/>
        <v>0.784</v>
      </c>
      <c r="M39" s="88">
        <f t="shared" si="4"/>
        <v>0.784</v>
      </c>
      <c r="N39" s="196">
        <f t="shared" si="5"/>
        <v>0.784</v>
      </c>
    </row>
    <row r="40" spans="1:14" ht="12.75">
      <c r="A40" s="52"/>
      <c r="B40" s="52" t="s">
        <v>108</v>
      </c>
      <c r="C40" s="96">
        <v>2330.9</v>
      </c>
      <c r="D40" s="99">
        <f t="shared" si="0"/>
        <v>776.9666666666667</v>
      </c>
      <c r="E40" s="101">
        <f t="shared" si="1"/>
        <v>776.9666666666667</v>
      </c>
      <c r="F40" s="217">
        <f t="shared" si="2"/>
        <v>776.9666666666667</v>
      </c>
      <c r="G40" s="183"/>
      <c r="H40" s="170"/>
      <c r="I40" s="42" t="s">
        <v>99</v>
      </c>
      <c r="J40" s="38">
        <v>9.3</v>
      </c>
      <c r="K40" s="88">
        <f>J40/4</f>
        <v>2.325</v>
      </c>
      <c r="L40" s="88">
        <f t="shared" si="3"/>
        <v>2.325</v>
      </c>
      <c r="M40" s="88">
        <f t="shared" si="4"/>
        <v>2.325</v>
      </c>
      <c r="N40" s="196">
        <f t="shared" si="5"/>
        <v>2.325</v>
      </c>
    </row>
    <row r="41" spans="1:14" ht="12.75">
      <c r="A41" s="62"/>
      <c r="B41" s="62" t="s">
        <v>26</v>
      </c>
      <c r="C41" s="98">
        <v>2741.09</v>
      </c>
      <c r="D41" s="99">
        <f t="shared" si="0"/>
        <v>913.6966666666667</v>
      </c>
      <c r="E41" s="101">
        <f t="shared" si="1"/>
        <v>913.6966666666667</v>
      </c>
      <c r="F41" s="217">
        <f t="shared" si="2"/>
        <v>913.6966666666667</v>
      </c>
      <c r="G41" s="183"/>
      <c r="H41" s="174"/>
      <c r="I41" s="175" t="s">
        <v>26</v>
      </c>
      <c r="J41" s="162">
        <v>10.964</v>
      </c>
      <c r="K41" s="88">
        <f>J41/4</f>
        <v>2.741</v>
      </c>
      <c r="L41" s="88">
        <f t="shared" si="3"/>
        <v>2.741</v>
      </c>
      <c r="M41" s="88">
        <f t="shared" si="4"/>
        <v>2.741</v>
      </c>
      <c r="N41" s="196">
        <f t="shared" si="5"/>
        <v>2.741</v>
      </c>
    </row>
    <row r="42" spans="1:17" ht="13.5" thickBot="1">
      <c r="A42" s="50"/>
      <c r="B42" s="56" t="s">
        <v>22</v>
      </c>
      <c r="C42" s="211">
        <f>SUM(C34:C41)</f>
        <v>444791.72000000003</v>
      </c>
      <c r="D42" s="236">
        <f>SUM(D34:D41)</f>
        <v>148263.90666666668</v>
      </c>
      <c r="E42" s="239">
        <f t="shared" si="1"/>
        <v>148263.90666666668</v>
      </c>
      <c r="F42" s="113">
        <f t="shared" si="2"/>
        <v>148263.90666666668</v>
      </c>
      <c r="G42" s="183"/>
      <c r="H42" s="176"/>
      <c r="I42" s="177" t="s">
        <v>100</v>
      </c>
      <c r="J42" s="165">
        <f>J41+J40+J39+J38+J37+J36+J35+J34</f>
        <v>1779.12</v>
      </c>
      <c r="K42" s="31">
        <f>SUM(K34:K41)</f>
        <v>444.78</v>
      </c>
      <c r="L42" s="31">
        <f>L41+L40+L39+L38+L37+L36+L35+L34</f>
        <v>444.78</v>
      </c>
      <c r="M42" s="31">
        <f>M41+M40+M39+M38+M37+M36+M35+M34</f>
        <v>444.78</v>
      </c>
      <c r="N42" s="197">
        <f>N41+N40+N39+N38+N37+N36+N35+N34</f>
        <v>444.78</v>
      </c>
      <c r="Q42" s="91" t="s">
        <v>109</v>
      </c>
    </row>
    <row r="43" spans="1:14" ht="12.75">
      <c r="A43" s="51" t="s">
        <v>27</v>
      </c>
      <c r="B43" s="48" t="s">
        <v>55</v>
      </c>
      <c r="C43" s="75"/>
      <c r="D43" s="66"/>
      <c r="E43" s="48"/>
      <c r="F43" s="76"/>
      <c r="G43" s="36"/>
      <c r="H43" s="145" t="s">
        <v>27</v>
      </c>
      <c r="I43" s="172" t="s">
        <v>55</v>
      </c>
      <c r="J43" s="63"/>
      <c r="K43" s="26"/>
      <c r="L43" s="26"/>
      <c r="M43" s="26"/>
      <c r="N43" s="172"/>
    </row>
    <row r="44" spans="1:14" ht="12.75">
      <c r="A44" s="51"/>
      <c r="B44" s="52" t="s">
        <v>104</v>
      </c>
      <c r="C44" s="76">
        <v>0</v>
      </c>
      <c r="D44" s="74">
        <v>0</v>
      </c>
      <c r="E44" s="51">
        <v>0</v>
      </c>
      <c r="F44" s="76">
        <v>0</v>
      </c>
      <c r="G44" s="183"/>
      <c r="H44" s="145"/>
      <c r="I44" s="42" t="s">
        <v>82</v>
      </c>
      <c r="J44" s="63">
        <v>0</v>
      </c>
      <c r="K44" s="26">
        <v>0</v>
      </c>
      <c r="L44" s="26">
        <v>0</v>
      </c>
      <c r="M44" s="26">
        <v>0</v>
      </c>
      <c r="N44" s="172">
        <v>0</v>
      </c>
    </row>
    <row r="45" spans="1:14" ht="12.75">
      <c r="A45" s="52"/>
      <c r="B45" s="52" t="s">
        <v>83</v>
      </c>
      <c r="C45" s="76">
        <v>0</v>
      </c>
      <c r="D45" s="74">
        <v>0</v>
      </c>
      <c r="E45" s="51">
        <v>0</v>
      </c>
      <c r="F45" s="76">
        <v>0</v>
      </c>
      <c r="G45" s="36"/>
      <c r="H45" s="170"/>
      <c r="I45" s="42" t="s">
        <v>83</v>
      </c>
      <c r="J45" s="63">
        <v>0</v>
      </c>
      <c r="K45" s="26">
        <v>0</v>
      </c>
      <c r="L45" s="26">
        <v>0</v>
      </c>
      <c r="M45" s="26">
        <v>0</v>
      </c>
      <c r="N45" s="172">
        <v>0</v>
      </c>
    </row>
    <row r="46" spans="1:20" ht="12.75">
      <c r="A46" s="52"/>
      <c r="B46" s="52" t="s">
        <v>84</v>
      </c>
      <c r="C46" s="76">
        <v>0</v>
      </c>
      <c r="D46" s="74">
        <v>0</v>
      </c>
      <c r="E46" s="51">
        <v>0</v>
      </c>
      <c r="F46" s="76">
        <v>0</v>
      </c>
      <c r="G46" s="183"/>
      <c r="H46" s="170"/>
      <c r="I46" s="42" t="s">
        <v>84</v>
      </c>
      <c r="J46" s="63">
        <v>0</v>
      </c>
      <c r="K46" s="26">
        <v>0</v>
      </c>
      <c r="L46" s="26">
        <v>0</v>
      </c>
      <c r="M46" s="26">
        <v>0</v>
      </c>
      <c r="N46" s="172">
        <v>0</v>
      </c>
      <c r="T46" s="106" t="s">
        <v>109</v>
      </c>
    </row>
    <row r="47" spans="1:14" ht="12.75">
      <c r="A47" s="62"/>
      <c r="B47" s="62" t="s">
        <v>85</v>
      </c>
      <c r="C47" s="76">
        <v>0</v>
      </c>
      <c r="D47" s="74">
        <v>0</v>
      </c>
      <c r="E47" s="51">
        <v>0</v>
      </c>
      <c r="F47" s="76">
        <v>0</v>
      </c>
      <c r="G47" s="183"/>
      <c r="H47" s="174"/>
      <c r="I47" s="175" t="s">
        <v>85</v>
      </c>
      <c r="J47" s="63">
        <v>0</v>
      </c>
      <c r="K47" s="26">
        <v>0</v>
      </c>
      <c r="L47" s="26">
        <v>0</v>
      </c>
      <c r="M47" s="26">
        <v>0</v>
      </c>
      <c r="N47" s="172">
        <v>0</v>
      </c>
    </row>
    <row r="48" spans="1:14" ht="13.5" thickBot="1">
      <c r="A48" s="56"/>
      <c r="B48" s="56" t="s">
        <v>22</v>
      </c>
      <c r="C48" s="76">
        <v>0</v>
      </c>
      <c r="D48" s="237">
        <v>0</v>
      </c>
      <c r="E48" s="121">
        <v>0</v>
      </c>
      <c r="F48" s="223">
        <v>0</v>
      </c>
      <c r="G48" s="183"/>
      <c r="H48" s="178"/>
      <c r="I48" s="177" t="s">
        <v>100</v>
      </c>
      <c r="J48" s="166">
        <f>SUM(J44:J47)</f>
        <v>0</v>
      </c>
      <c r="K48" s="89">
        <f>SUM(K44:K47)</f>
        <v>0</v>
      </c>
      <c r="L48" s="89">
        <v>0</v>
      </c>
      <c r="M48" s="89">
        <v>0</v>
      </c>
      <c r="N48" s="198">
        <v>0</v>
      </c>
    </row>
    <row r="49" spans="1:14" ht="12.75">
      <c r="A49" s="62" t="s">
        <v>28</v>
      </c>
      <c r="B49" s="58" t="s">
        <v>56</v>
      </c>
      <c r="C49" s="77"/>
      <c r="D49" s="160"/>
      <c r="E49" s="78"/>
      <c r="F49" s="79"/>
      <c r="G49" s="36"/>
      <c r="H49" s="174" t="s">
        <v>28</v>
      </c>
      <c r="I49" s="175" t="s">
        <v>56</v>
      </c>
      <c r="J49" s="58"/>
      <c r="K49" s="29"/>
      <c r="L49" s="59"/>
      <c r="M49" s="59"/>
      <c r="N49" s="184"/>
    </row>
    <row r="50" spans="1:14" ht="12.75">
      <c r="A50" s="51"/>
      <c r="B50" s="51" t="s">
        <v>57</v>
      </c>
      <c r="C50" s="76"/>
      <c r="D50" s="74"/>
      <c r="E50" s="51"/>
      <c r="F50" s="76"/>
      <c r="G50" s="36"/>
      <c r="H50" s="145"/>
      <c r="I50" s="172" t="s">
        <v>57</v>
      </c>
      <c r="J50" s="63"/>
      <c r="K50" s="26"/>
      <c r="L50" s="26"/>
      <c r="M50" s="26"/>
      <c r="N50" s="172"/>
    </row>
    <row r="51" spans="1:14" ht="12.75">
      <c r="A51" s="52"/>
      <c r="B51" s="52" t="s">
        <v>29</v>
      </c>
      <c r="C51" s="73">
        <v>498194.4</v>
      </c>
      <c r="D51" s="92">
        <f>C51/3</f>
        <v>166064.80000000002</v>
      </c>
      <c r="E51" s="93">
        <f>C51/3</f>
        <v>166064.80000000002</v>
      </c>
      <c r="F51" s="96">
        <f>C51/3</f>
        <v>166064.80000000002</v>
      </c>
      <c r="G51" s="183"/>
      <c r="H51" s="170"/>
      <c r="I51" s="42" t="s">
        <v>29</v>
      </c>
      <c r="J51" s="161">
        <v>1992.698</v>
      </c>
      <c r="K51" s="84">
        <f>J51/4</f>
        <v>498.1745</v>
      </c>
      <c r="L51" s="84">
        <f>J51/4</f>
        <v>498.1745</v>
      </c>
      <c r="M51" s="84">
        <f>J51/4</f>
        <v>498.1745</v>
      </c>
      <c r="N51" s="191">
        <f>J51/4</f>
        <v>498.1745</v>
      </c>
    </row>
    <row r="52" spans="1:14" ht="12.75">
      <c r="A52" s="52"/>
      <c r="B52" s="52" t="s">
        <v>30</v>
      </c>
      <c r="C52" s="242">
        <f>C51*14.2%</f>
        <v>70743.6048</v>
      </c>
      <c r="D52" s="92">
        <f>C52/3</f>
        <v>23581.2016</v>
      </c>
      <c r="E52" s="93">
        <f aca="true" t="shared" si="6" ref="E52:E57">C52/3</f>
        <v>23581.2016</v>
      </c>
      <c r="F52" s="96">
        <f aca="true" t="shared" si="7" ref="F52:F58">C52/3</f>
        <v>23581.2016</v>
      </c>
      <c r="G52" s="183"/>
      <c r="H52" s="170"/>
      <c r="I52" s="42" t="s">
        <v>54</v>
      </c>
      <c r="J52" s="161">
        <f>J51*14.2%</f>
        <v>282.963116</v>
      </c>
      <c r="K52" s="84">
        <f aca="true" t="shared" si="8" ref="K52:K57">J52/4</f>
        <v>70.740779</v>
      </c>
      <c r="L52" s="84">
        <f aca="true" t="shared" si="9" ref="L52:L57">J52/4</f>
        <v>70.740779</v>
      </c>
      <c r="M52" s="84">
        <f aca="true" t="shared" si="10" ref="M52:M57">J52/4</f>
        <v>70.740779</v>
      </c>
      <c r="N52" s="191">
        <f aca="true" t="shared" si="11" ref="N52:N57">J52/4</f>
        <v>70.740779</v>
      </c>
    </row>
    <row r="53" spans="1:15" ht="12.75">
      <c r="A53" s="52"/>
      <c r="B53" s="52" t="s">
        <v>101</v>
      </c>
      <c r="C53" s="73">
        <v>2059.3</v>
      </c>
      <c r="D53" s="92">
        <f>C53/3</f>
        <v>686.4333333333334</v>
      </c>
      <c r="E53" s="93">
        <f t="shared" si="6"/>
        <v>686.4333333333334</v>
      </c>
      <c r="F53" s="96">
        <f t="shared" si="7"/>
        <v>686.4333333333334</v>
      </c>
      <c r="G53" s="36"/>
      <c r="H53" s="170"/>
      <c r="I53" s="42" t="s">
        <v>101</v>
      </c>
      <c r="J53" s="161">
        <v>8.237</v>
      </c>
      <c r="K53" s="84">
        <f>J53/4</f>
        <v>2.05925</v>
      </c>
      <c r="L53" s="84">
        <f t="shared" si="9"/>
        <v>2.05925</v>
      </c>
      <c r="M53" s="84">
        <f t="shared" si="10"/>
        <v>2.05925</v>
      </c>
      <c r="N53" s="191">
        <f t="shared" si="11"/>
        <v>2.05925</v>
      </c>
      <c r="O53" s="1"/>
    </row>
    <row r="54" spans="1:15" ht="12.75">
      <c r="A54" s="52"/>
      <c r="B54" s="52" t="s">
        <v>31</v>
      </c>
      <c r="C54" s="96">
        <v>65400</v>
      </c>
      <c r="D54" s="92">
        <f>C54/3</f>
        <v>21800</v>
      </c>
      <c r="E54" s="93">
        <f t="shared" si="6"/>
        <v>21800</v>
      </c>
      <c r="F54" s="96">
        <f t="shared" si="7"/>
        <v>21800</v>
      </c>
      <c r="G54" s="183"/>
      <c r="H54" s="170"/>
      <c r="I54" s="42" t="s">
        <v>31</v>
      </c>
      <c r="J54" s="38">
        <v>261.6</v>
      </c>
      <c r="K54" s="84">
        <f t="shared" si="8"/>
        <v>65.4</v>
      </c>
      <c r="L54" s="84">
        <f t="shared" si="9"/>
        <v>65.4</v>
      </c>
      <c r="M54" s="84">
        <f t="shared" si="10"/>
        <v>65.4</v>
      </c>
      <c r="N54" s="191">
        <f t="shared" si="11"/>
        <v>65.4</v>
      </c>
      <c r="O54" s="1"/>
    </row>
    <row r="55" spans="1:15" ht="12.75">
      <c r="A55" s="52"/>
      <c r="B55" s="52" t="s">
        <v>32</v>
      </c>
      <c r="C55" s="96">
        <v>2908.74</v>
      </c>
      <c r="D55" s="92">
        <f>C55/3</f>
        <v>969.5799999999999</v>
      </c>
      <c r="E55" s="93">
        <f t="shared" si="6"/>
        <v>969.5799999999999</v>
      </c>
      <c r="F55" s="96">
        <f t="shared" si="7"/>
        <v>969.5799999999999</v>
      </c>
      <c r="G55" s="183"/>
      <c r="H55" s="170"/>
      <c r="I55" s="42" t="s">
        <v>32</v>
      </c>
      <c r="J55" s="38">
        <v>11.6</v>
      </c>
      <c r="K55" s="84">
        <f t="shared" si="8"/>
        <v>2.9</v>
      </c>
      <c r="L55" s="84">
        <f t="shared" si="9"/>
        <v>2.9</v>
      </c>
      <c r="M55" s="84">
        <f t="shared" si="10"/>
        <v>2.9</v>
      </c>
      <c r="N55" s="191">
        <f t="shared" si="11"/>
        <v>2.9</v>
      </c>
      <c r="O55" s="1"/>
    </row>
    <row r="56" spans="1:15" ht="12.75">
      <c r="A56" s="52"/>
      <c r="B56" s="52" t="s">
        <v>33</v>
      </c>
      <c r="C56" s="73">
        <v>2190</v>
      </c>
      <c r="D56" s="92">
        <f>C56/3</f>
        <v>730</v>
      </c>
      <c r="E56" s="93">
        <f t="shared" si="6"/>
        <v>730</v>
      </c>
      <c r="F56" s="96">
        <f t="shared" si="7"/>
        <v>730</v>
      </c>
      <c r="G56" s="183"/>
      <c r="H56" s="170"/>
      <c r="I56" s="42" t="s">
        <v>33</v>
      </c>
      <c r="J56" s="161">
        <v>8.76</v>
      </c>
      <c r="K56" s="84">
        <f t="shared" si="8"/>
        <v>2.19</v>
      </c>
      <c r="L56" s="84">
        <f t="shared" si="9"/>
        <v>2.19</v>
      </c>
      <c r="M56" s="84">
        <f t="shared" si="10"/>
        <v>2.19</v>
      </c>
      <c r="N56" s="191">
        <f t="shared" si="11"/>
        <v>2.19</v>
      </c>
      <c r="O56" s="1"/>
    </row>
    <row r="57" spans="1:15" ht="12.75">
      <c r="A57" s="52"/>
      <c r="B57" s="52" t="s">
        <v>34</v>
      </c>
      <c r="C57" s="73">
        <v>2835.7</v>
      </c>
      <c r="D57" s="92">
        <f>C57/3</f>
        <v>945.2333333333332</v>
      </c>
      <c r="E57" s="93">
        <f t="shared" si="6"/>
        <v>945.2333333333332</v>
      </c>
      <c r="F57" s="96">
        <f t="shared" si="7"/>
        <v>945.2333333333332</v>
      </c>
      <c r="G57" s="183"/>
      <c r="H57" s="170"/>
      <c r="I57" s="42" t="s">
        <v>34</v>
      </c>
      <c r="J57" s="38">
        <v>11.3</v>
      </c>
      <c r="K57" s="84">
        <f t="shared" si="8"/>
        <v>2.825</v>
      </c>
      <c r="L57" s="84">
        <f t="shared" si="9"/>
        <v>2.825</v>
      </c>
      <c r="M57" s="84">
        <f t="shared" si="10"/>
        <v>2.825</v>
      </c>
      <c r="N57" s="191">
        <f t="shared" si="11"/>
        <v>2.825</v>
      </c>
      <c r="O57" s="1"/>
    </row>
    <row r="58" spans="1:17" ht="13.5" thickBot="1">
      <c r="A58" s="50"/>
      <c r="B58" s="56" t="s">
        <v>22</v>
      </c>
      <c r="C58" s="125">
        <f>SUM(C51:C57)</f>
        <v>644331.7448</v>
      </c>
      <c r="D58" s="236">
        <f>D57+D56+D55+D54+D53+D52+D51</f>
        <v>214777.2482666667</v>
      </c>
      <c r="E58" s="111">
        <f>C58/3</f>
        <v>214777.24826666666</v>
      </c>
      <c r="F58" s="113">
        <f t="shared" si="7"/>
        <v>214777.24826666666</v>
      </c>
      <c r="G58" s="36"/>
      <c r="H58" s="176"/>
      <c r="I58" s="177" t="s">
        <v>100</v>
      </c>
      <c r="J58" s="163">
        <f>SUM(J51:J57)</f>
        <v>2577.1581160000005</v>
      </c>
      <c r="K58" s="87">
        <f>SUM(K51:K57)</f>
        <v>644.2895290000001</v>
      </c>
      <c r="L58" s="87">
        <f>SUM(L51:L57)</f>
        <v>644.2895290000001</v>
      </c>
      <c r="M58" s="87">
        <f>SUM(M51:M57)</f>
        <v>644.2895290000001</v>
      </c>
      <c r="N58" s="195">
        <f>SUM(N51:N57)</f>
        <v>644.2895290000001</v>
      </c>
      <c r="O58" s="1"/>
      <c r="Q58" s="107" t="s">
        <v>109</v>
      </c>
    </row>
    <row r="59" spans="1:15" ht="12.75">
      <c r="A59" s="65" t="s">
        <v>35</v>
      </c>
      <c r="B59" s="48" t="s">
        <v>36</v>
      </c>
      <c r="C59" s="129"/>
      <c r="D59" s="74"/>
      <c r="E59" s="51"/>
      <c r="F59" s="76"/>
      <c r="G59" s="183"/>
      <c r="H59" s="179" t="s">
        <v>35</v>
      </c>
      <c r="I59" s="172" t="s">
        <v>36</v>
      </c>
      <c r="J59" s="63"/>
      <c r="K59" s="26"/>
      <c r="L59" s="26"/>
      <c r="M59" s="26"/>
      <c r="N59" s="172"/>
      <c r="O59" s="1"/>
    </row>
    <row r="60" spans="1:15" ht="12.75">
      <c r="A60" s="54"/>
      <c r="B60" s="108" t="s">
        <v>110</v>
      </c>
      <c r="C60" s="130">
        <v>151593.79</v>
      </c>
      <c r="D60" s="133">
        <f>C60/3</f>
        <v>50531.263333333336</v>
      </c>
      <c r="E60" s="131">
        <f>C60/3</f>
        <v>50531.263333333336</v>
      </c>
      <c r="F60" s="136">
        <f>C60/3</f>
        <v>50531.263333333336</v>
      </c>
      <c r="G60" s="36"/>
      <c r="H60" s="173"/>
      <c r="I60" s="108" t="s">
        <v>110</v>
      </c>
      <c r="J60" s="38">
        <v>606.37</v>
      </c>
      <c r="K60" s="102">
        <f>J60/4</f>
        <v>151.5925</v>
      </c>
      <c r="L60" s="102">
        <f>J60/4</f>
        <v>151.5925</v>
      </c>
      <c r="M60" s="102">
        <f>J60/4</f>
        <v>151.5925</v>
      </c>
      <c r="N60" s="202">
        <f>J60/4</f>
        <v>151.5925</v>
      </c>
      <c r="O60" s="1"/>
    </row>
    <row r="61" spans="1:21" ht="14.25" customHeight="1">
      <c r="A61" s="54"/>
      <c r="B61" s="52" t="s">
        <v>54</v>
      </c>
      <c r="C61" s="131">
        <f>C60*14.2%</f>
        <v>21526.31818</v>
      </c>
      <c r="D61" s="133">
        <f>C61/3</f>
        <v>7175.439393333333</v>
      </c>
      <c r="E61" s="131">
        <f>C61/3</f>
        <v>7175.439393333333</v>
      </c>
      <c r="F61" s="136">
        <f>C61/3</f>
        <v>7175.439393333333</v>
      </c>
      <c r="G61" s="183"/>
      <c r="H61" s="173"/>
      <c r="I61" s="42" t="s">
        <v>54</v>
      </c>
      <c r="J61" s="167">
        <f>J60*14.2%</f>
        <v>86.10453999999999</v>
      </c>
      <c r="K61" s="102">
        <f>J61/4</f>
        <v>21.526134999999996</v>
      </c>
      <c r="L61" s="102">
        <f>J61/4</f>
        <v>21.526134999999996</v>
      </c>
      <c r="M61" s="102">
        <f>J61/4</f>
        <v>21.526134999999996</v>
      </c>
      <c r="N61" s="202">
        <v>21.53</v>
      </c>
      <c r="O61" s="1"/>
      <c r="U61" s="106" t="s">
        <v>109</v>
      </c>
    </row>
    <row r="62" spans="1:15" ht="12.75">
      <c r="A62" s="52"/>
      <c r="B62" s="52" t="s">
        <v>37</v>
      </c>
      <c r="C62" s="131">
        <v>7800</v>
      </c>
      <c r="D62" s="133">
        <f>C62/3</f>
        <v>2600</v>
      </c>
      <c r="E62" s="131">
        <f>C62/3</f>
        <v>2600</v>
      </c>
      <c r="F62" s="136">
        <f>C62/3</f>
        <v>2600</v>
      </c>
      <c r="G62" s="183"/>
      <c r="H62" s="170"/>
      <c r="I62" s="42" t="s">
        <v>37</v>
      </c>
      <c r="J62" s="167">
        <v>31.2</v>
      </c>
      <c r="K62" s="102">
        <v>7.8</v>
      </c>
      <c r="L62" s="102">
        <f>J62/4</f>
        <v>7.8</v>
      </c>
      <c r="M62" s="102">
        <f>J62/4</f>
        <v>7.8</v>
      </c>
      <c r="N62" s="42">
        <f>J62/4</f>
        <v>7.8</v>
      </c>
      <c r="O62" s="1"/>
    </row>
    <row r="63" spans="1:15" ht="12.75">
      <c r="A63" s="52"/>
      <c r="B63" s="52" t="s">
        <v>42</v>
      </c>
      <c r="C63" s="131">
        <v>38850</v>
      </c>
      <c r="D63" s="133">
        <f>C63/3</f>
        <v>12950</v>
      </c>
      <c r="E63" s="131">
        <f>C63/3</f>
        <v>12950</v>
      </c>
      <c r="F63" s="136">
        <f>C63/3</f>
        <v>12950</v>
      </c>
      <c r="G63" s="183"/>
      <c r="H63" s="170"/>
      <c r="I63" s="42" t="s">
        <v>42</v>
      </c>
      <c r="J63" s="167">
        <v>155.4</v>
      </c>
      <c r="K63" s="102">
        <f>J63/4</f>
        <v>38.85</v>
      </c>
      <c r="L63" s="102">
        <f>J63/4</f>
        <v>38.85</v>
      </c>
      <c r="M63" s="102">
        <f>J63/4</f>
        <v>38.85</v>
      </c>
      <c r="N63" s="202">
        <f>J63/4</f>
        <v>38.85</v>
      </c>
      <c r="O63" s="1"/>
    </row>
    <row r="64" spans="1:15" ht="12.75">
      <c r="A64" s="52"/>
      <c r="B64" s="52" t="s">
        <v>34</v>
      </c>
      <c r="C64" s="131">
        <v>0</v>
      </c>
      <c r="D64" s="133">
        <v>0</v>
      </c>
      <c r="E64" s="131">
        <v>0</v>
      </c>
      <c r="F64" s="136">
        <v>0</v>
      </c>
      <c r="G64" s="183"/>
      <c r="H64" s="170"/>
      <c r="I64" s="42" t="s">
        <v>34</v>
      </c>
      <c r="J64" s="38">
        <v>0</v>
      </c>
      <c r="K64" s="25">
        <f>J64/4</f>
        <v>0</v>
      </c>
      <c r="L64" s="25">
        <v>0</v>
      </c>
      <c r="M64" s="25">
        <v>0</v>
      </c>
      <c r="N64" s="42">
        <v>0</v>
      </c>
      <c r="O64" s="1"/>
    </row>
    <row r="65" spans="1:17" ht="13.5" thickBot="1">
      <c r="A65" s="50"/>
      <c r="B65" s="56" t="s">
        <v>22</v>
      </c>
      <c r="C65" s="132">
        <f>C64+C63+C62+C61+C60</f>
        <v>219770.10818</v>
      </c>
      <c r="D65" s="134">
        <f>D64+D63+D62+D61+D60</f>
        <v>73256.70272666667</v>
      </c>
      <c r="E65" s="135">
        <f>E64+E63+E62+E61+E60</f>
        <v>73256.70272666667</v>
      </c>
      <c r="F65" s="137">
        <f>F64+F63+F62+F61+F60</f>
        <v>73256.70272666667</v>
      </c>
      <c r="G65" s="36"/>
      <c r="H65" s="176"/>
      <c r="I65" s="177" t="s">
        <v>100</v>
      </c>
      <c r="J65" s="165">
        <f>SUM(J60:J64)</f>
        <v>879.07454</v>
      </c>
      <c r="K65" s="31">
        <f>K60+K61+K62+K63</f>
        <v>219.768635</v>
      </c>
      <c r="L65" s="31">
        <f>L63+L62+L61+L60</f>
        <v>219.768635</v>
      </c>
      <c r="M65" s="31">
        <f>M63+M62+M61+M60</f>
        <v>219.768635</v>
      </c>
      <c r="N65" s="197">
        <f>N63+N62+N61+N60</f>
        <v>219.7725</v>
      </c>
      <c r="O65" s="1"/>
      <c r="Q65" s="91" t="s">
        <v>109</v>
      </c>
    </row>
    <row r="66" spans="1:15" ht="12.75">
      <c r="A66" s="51" t="s">
        <v>43</v>
      </c>
      <c r="B66" s="48" t="s">
        <v>44</v>
      </c>
      <c r="C66" s="76"/>
      <c r="D66" s="66"/>
      <c r="E66" s="48"/>
      <c r="F66" s="76"/>
      <c r="G66" s="36"/>
      <c r="H66" s="145" t="s">
        <v>43</v>
      </c>
      <c r="I66" s="172" t="s">
        <v>44</v>
      </c>
      <c r="J66" s="63"/>
      <c r="K66" s="26"/>
      <c r="L66" s="26"/>
      <c r="M66" s="26"/>
      <c r="N66" s="172"/>
      <c r="O66" s="1"/>
    </row>
    <row r="67" spans="1:15" ht="12.75" customHeight="1">
      <c r="A67" s="52"/>
      <c r="B67" s="52" t="s">
        <v>59</v>
      </c>
      <c r="C67" s="96">
        <v>552116.4</v>
      </c>
      <c r="D67" s="92">
        <f>C67/3</f>
        <v>184038.80000000002</v>
      </c>
      <c r="E67" s="93">
        <f>C67/3</f>
        <v>184038.80000000002</v>
      </c>
      <c r="F67" s="96">
        <f>C67/3</f>
        <v>184038.80000000002</v>
      </c>
      <c r="G67" s="183"/>
      <c r="H67" s="170"/>
      <c r="I67" s="42" t="s">
        <v>59</v>
      </c>
      <c r="J67" s="161">
        <v>2208.4</v>
      </c>
      <c r="K67" s="84">
        <f>J67/4</f>
        <v>552.1</v>
      </c>
      <c r="L67" s="84">
        <f>J67/4</f>
        <v>552.1</v>
      </c>
      <c r="M67" s="84">
        <f>J67/4</f>
        <v>552.1</v>
      </c>
      <c r="N67" s="191">
        <f>J67/4</f>
        <v>552.1</v>
      </c>
      <c r="O67" s="1"/>
    </row>
    <row r="68" spans="1:15" ht="12.75" customHeight="1">
      <c r="A68" s="52"/>
      <c r="B68" s="52" t="s">
        <v>54</v>
      </c>
      <c r="C68" s="96">
        <f>C67*14.2%</f>
        <v>78400.5288</v>
      </c>
      <c r="D68" s="92">
        <f>C68/3</f>
        <v>26133.5096</v>
      </c>
      <c r="E68" s="93">
        <f>E67*14.2%</f>
        <v>26133.5096</v>
      </c>
      <c r="F68" s="96">
        <f>C68/3</f>
        <v>26133.5096</v>
      </c>
      <c r="G68" s="183"/>
      <c r="H68" s="170"/>
      <c r="I68" s="52" t="s">
        <v>54</v>
      </c>
      <c r="J68" s="161">
        <f>J67*14.2%</f>
        <v>313.5928</v>
      </c>
      <c r="K68" s="84">
        <f>J68/4</f>
        <v>78.3982</v>
      </c>
      <c r="L68" s="84">
        <f>J68/4</f>
        <v>78.3982</v>
      </c>
      <c r="M68" s="84">
        <f>J68/4</f>
        <v>78.3982</v>
      </c>
      <c r="N68" s="191">
        <f>J68/4</f>
        <v>78.3982</v>
      </c>
      <c r="O68" s="1"/>
    </row>
    <row r="69" spans="1:15" ht="12.75" customHeight="1">
      <c r="A69" s="52"/>
      <c r="B69" s="52" t="s">
        <v>45</v>
      </c>
      <c r="C69" s="73">
        <v>5700</v>
      </c>
      <c r="D69" s="67">
        <f>C69/3</f>
        <v>1900</v>
      </c>
      <c r="E69" s="52">
        <v>1900</v>
      </c>
      <c r="F69" s="73">
        <v>1900</v>
      </c>
      <c r="G69" s="183"/>
      <c r="H69" s="170"/>
      <c r="I69" s="42" t="s">
        <v>45</v>
      </c>
      <c r="J69" s="161">
        <v>22.8</v>
      </c>
      <c r="K69" s="25">
        <f>J69/4</f>
        <v>5.7</v>
      </c>
      <c r="L69" s="25">
        <f>J69/4</f>
        <v>5.7</v>
      </c>
      <c r="M69" s="25">
        <f>J69/4</f>
        <v>5.7</v>
      </c>
      <c r="N69" s="157">
        <f>J69/4</f>
        <v>5.7</v>
      </c>
      <c r="O69" s="139"/>
    </row>
    <row r="70" spans="1:17" ht="13.5" thickBot="1">
      <c r="A70" s="50"/>
      <c r="B70" s="56" t="s">
        <v>22</v>
      </c>
      <c r="C70" s="211">
        <f>C67+C68+C69</f>
        <v>636216.9288</v>
      </c>
      <c r="D70" s="236">
        <f>D69+D68+D67</f>
        <v>212072.3096</v>
      </c>
      <c r="E70" s="111">
        <f>E69+E68+E67</f>
        <v>212072.3096</v>
      </c>
      <c r="F70" s="113">
        <f>F67+F69+F68</f>
        <v>212072.3096</v>
      </c>
      <c r="G70" s="183"/>
      <c r="H70" s="176"/>
      <c r="I70" s="177" t="s">
        <v>100</v>
      </c>
      <c r="J70" s="163">
        <f>J69+J68+J67</f>
        <v>2544.7928</v>
      </c>
      <c r="K70" s="87">
        <f>K69+K68+K67</f>
        <v>636.1982</v>
      </c>
      <c r="L70" s="87">
        <f>L69+L68+L67</f>
        <v>636.1982</v>
      </c>
      <c r="M70" s="87">
        <f>M69+M68+M67</f>
        <v>636.1982</v>
      </c>
      <c r="N70" s="199">
        <f>N69+N68+N67</f>
        <v>636.1982</v>
      </c>
      <c r="O70" s="139"/>
      <c r="Q70" s="91" t="s">
        <v>109</v>
      </c>
    </row>
    <row r="71" spans="1:15" ht="13.5" thickBot="1">
      <c r="A71" s="80" t="s">
        <v>47</v>
      </c>
      <c r="B71" s="57" t="s">
        <v>48</v>
      </c>
      <c r="C71" s="212">
        <v>2076.18</v>
      </c>
      <c r="D71" s="235">
        <f>C71/3</f>
        <v>692.06</v>
      </c>
      <c r="E71" s="240">
        <f>C71/3</f>
        <v>692.06</v>
      </c>
      <c r="F71" s="97">
        <f>C71/3</f>
        <v>692.06</v>
      </c>
      <c r="G71" s="35"/>
      <c r="H71" s="224" t="s">
        <v>47</v>
      </c>
      <c r="I71" s="212" t="s">
        <v>91</v>
      </c>
      <c r="J71" s="256">
        <v>8.3</v>
      </c>
      <c r="K71" s="127">
        <f>J71/4</f>
        <v>2.075</v>
      </c>
      <c r="L71" s="127">
        <f>J71/4</f>
        <v>2.075</v>
      </c>
      <c r="M71" s="127">
        <f>J71/4</f>
        <v>2.075</v>
      </c>
      <c r="N71" s="222">
        <f>J71/4</f>
        <v>2.075</v>
      </c>
      <c r="O71" s="139"/>
    </row>
    <row r="72" spans="1:17" s="105" customFormat="1" ht="13.5" thickBot="1">
      <c r="A72" s="104"/>
      <c r="B72" s="152" t="s">
        <v>49</v>
      </c>
      <c r="C72" s="255">
        <f>D72+E72+F72</f>
        <v>2343841.5</v>
      </c>
      <c r="D72" s="264">
        <v>781280.5</v>
      </c>
      <c r="E72" s="265">
        <v>781280.5</v>
      </c>
      <c r="F72" s="266">
        <v>781280.5</v>
      </c>
      <c r="G72" s="267"/>
      <c r="H72" s="268"/>
      <c r="I72" s="269" t="s">
        <v>49</v>
      </c>
      <c r="J72" s="270">
        <f>J71+J70+J65+J58+J48+J42+J32</f>
        <v>9375.196256000001</v>
      </c>
      <c r="K72" s="247">
        <v>2343.8</v>
      </c>
      <c r="L72" s="247">
        <v>2343.79</v>
      </c>
      <c r="M72" s="247">
        <v>2343.79</v>
      </c>
      <c r="N72" s="154">
        <v>2343.79</v>
      </c>
      <c r="O72" s="200"/>
      <c r="Q72" s="109" t="s">
        <v>109</v>
      </c>
    </row>
    <row r="73" spans="1:17" s="119" customFormat="1" ht="13.5" thickBot="1">
      <c r="A73" s="118"/>
      <c r="B73" s="122" t="s">
        <v>102</v>
      </c>
      <c r="C73" s="213">
        <f>D73+E73+F73</f>
        <v>140606.657</v>
      </c>
      <c r="D73" s="243">
        <v>46868.87</v>
      </c>
      <c r="E73" s="244">
        <v>46868.887</v>
      </c>
      <c r="F73" s="245">
        <v>46868.9</v>
      </c>
      <c r="G73" s="181"/>
      <c r="H73" s="225"/>
      <c r="I73" s="124" t="s">
        <v>102</v>
      </c>
      <c r="J73" s="257">
        <v>562.44</v>
      </c>
      <c r="K73" s="248">
        <f>J73/4</f>
        <v>140.61</v>
      </c>
      <c r="L73" s="248">
        <f>J73/4</f>
        <v>140.61</v>
      </c>
      <c r="M73" s="248">
        <f>J73/4</f>
        <v>140.61</v>
      </c>
      <c r="N73" s="258">
        <f>J73/4</f>
        <v>140.61</v>
      </c>
      <c r="O73" s="201"/>
      <c r="Q73" s="120" t="s">
        <v>109</v>
      </c>
    </row>
    <row r="74" spans="1:15" ht="13.5" thickBot="1">
      <c r="A74" s="121"/>
      <c r="B74" s="57" t="s">
        <v>63</v>
      </c>
      <c r="C74" s="212">
        <v>77254</v>
      </c>
      <c r="D74" s="235">
        <f>C74/3</f>
        <v>25751.333333333332</v>
      </c>
      <c r="E74" s="94">
        <f>C74/3</f>
        <v>25751.333333333332</v>
      </c>
      <c r="F74" s="97">
        <f>C74/3</f>
        <v>25751.333333333332</v>
      </c>
      <c r="G74" s="181"/>
      <c r="H74" s="229"/>
      <c r="I74" s="230" t="s">
        <v>92</v>
      </c>
      <c r="J74" s="259">
        <v>309.2</v>
      </c>
      <c r="K74" s="260">
        <f>J74/4</f>
        <v>77.3</v>
      </c>
      <c r="L74" s="260">
        <f>J74/4</f>
        <v>77.3</v>
      </c>
      <c r="M74" s="260">
        <f>J74/4</f>
        <v>77.3</v>
      </c>
      <c r="N74" s="261">
        <f>J74/4</f>
        <v>77.3</v>
      </c>
      <c r="O74" s="139"/>
    </row>
    <row r="75" spans="1:15" ht="13.5" thickBot="1">
      <c r="A75" s="83"/>
      <c r="B75" s="81" t="s">
        <v>50</v>
      </c>
      <c r="C75" s="214">
        <f>C74+C72+C73</f>
        <v>2561702.157</v>
      </c>
      <c r="D75" s="238">
        <f>D74+D72+D73</f>
        <v>853900.7033333334</v>
      </c>
      <c r="E75" s="216">
        <f>E74+E72+E73</f>
        <v>853900.7203333334</v>
      </c>
      <c r="F75" s="215">
        <f>F74+F72+F73</f>
        <v>853900.7333333334</v>
      </c>
      <c r="G75" s="183"/>
      <c r="H75" s="226"/>
      <c r="I75" s="227" t="s">
        <v>50</v>
      </c>
      <c r="J75" s="228">
        <f>J74+J72+J73</f>
        <v>10246.836256000002</v>
      </c>
      <c r="K75" s="262">
        <f>K74+K72+K73</f>
        <v>2561.7100000000005</v>
      </c>
      <c r="L75" s="262">
        <f>L74+L72+L73</f>
        <v>2561.7000000000003</v>
      </c>
      <c r="M75" s="262">
        <f>M72+M73+M74</f>
        <v>2561.7000000000003</v>
      </c>
      <c r="N75" s="263">
        <f>N72+N73+N74</f>
        <v>2561.7000000000003</v>
      </c>
      <c r="O75" s="139"/>
    </row>
    <row r="76" spans="1:15" ht="14.25">
      <c r="A76" s="2"/>
      <c r="B76" s="2"/>
      <c r="C76" s="2"/>
      <c r="D76" s="241"/>
      <c r="E76" s="241"/>
      <c r="G76" s="1"/>
      <c r="H76" s="2"/>
      <c r="I76" s="2"/>
      <c r="J76" s="2"/>
      <c r="L76" s="34"/>
      <c r="O76" s="1"/>
    </row>
    <row r="77" spans="1:11" ht="14.25">
      <c r="A77" s="2"/>
      <c r="B77" s="2"/>
      <c r="C77" s="2"/>
      <c r="D77" s="110" t="s">
        <v>109</v>
      </c>
      <c r="E77" s="1"/>
      <c r="H77" s="2"/>
      <c r="I77" s="2"/>
      <c r="J77" s="138"/>
      <c r="K77" s="91"/>
    </row>
    <row r="78" spans="1:11" ht="14.25">
      <c r="A78" s="2"/>
      <c r="B78" s="2"/>
      <c r="C78" s="103" t="s">
        <v>109</v>
      </c>
      <c r="E78" s="91"/>
      <c r="H78" s="2"/>
      <c r="I78" s="90" t="s">
        <v>109</v>
      </c>
      <c r="J78" s="90"/>
      <c r="K78" s="91" t="s">
        <v>109</v>
      </c>
    </row>
    <row r="79" spans="1:10" ht="14.25">
      <c r="A79" s="2"/>
      <c r="B79" s="2"/>
      <c r="C79" s="2"/>
      <c r="H79" s="2"/>
      <c r="I79" s="2"/>
      <c r="J79" s="2"/>
    </row>
    <row r="80" spans="1:10" ht="14.25">
      <c r="A80" s="2"/>
      <c r="B80" s="2"/>
      <c r="C80" s="2"/>
      <c r="H80" s="2"/>
      <c r="I80" s="90" t="s">
        <v>109</v>
      </c>
      <c r="J80" s="2"/>
    </row>
    <row r="81" spans="1:10" ht="14.25">
      <c r="A81" s="6"/>
      <c r="B81" s="6"/>
      <c r="C81" s="6"/>
      <c r="H81" s="6"/>
      <c r="I81" s="117" t="s">
        <v>109</v>
      </c>
      <c r="J81" s="6"/>
    </row>
    <row r="82" spans="1:12" ht="14.25">
      <c r="A82" s="6"/>
      <c r="B82" s="33" t="s">
        <v>60</v>
      </c>
      <c r="C82" s="249" t="s">
        <v>111</v>
      </c>
      <c r="D82" s="250"/>
      <c r="E82" s="32"/>
      <c r="H82" s="6"/>
      <c r="I82" s="33" t="s">
        <v>60</v>
      </c>
      <c r="J82" s="249" t="s">
        <v>112</v>
      </c>
      <c r="K82" s="250"/>
      <c r="L82" s="32"/>
    </row>
    <row r="83" spans="1:10" ht="14.25">
      <c r="A83" s="6"/>
      <c r="B83" s="6"/>
      <c r="C83" s="6"/>
      <c r="H83" s="6"/>
      <c r="I83" s="6"/>
      <c r="J83" s="6"/>
    </row>
    <row r="85" ht="12.75">
      <c r="I85" s="91" t="s">
        <v>109</v>
      </c>
    </row>
    <row r="88" ht="12.75">
      <c r="I88" s="91" t="s">
        <v>109</v>
      </c>
    </row>
    <row r="93" spans="1:4" ht="12.75">
      <c r="A93" s="23"/>
      <c r="B93" s="24"/>
      <c r="C93" s="24"/>
      <c r="D93" s="24" t="s">
        <v>69</v>
      </c>
    </row>
    <row r="94" spans="1:6" ht="12.75">
      <c r="A94" s="23"/>
      <c r="B94" s="23"/>
      <c r="C94" s="251" t="s">
        <v>115</v>
      </c>
      <c r="D94" s="250"/>
      <c r="E94" s="250"/>
      <c r="F94" s="250"/>
    </row>
    <row r="95" spans="1:6" ht="12.75">
      <c r="A95" s="23"/>
      <c r="B95" s="23"/>
      <c r="C95" s="23"/>
      <c r="D95" s="251" t="s">
        <v>93</v>
      </c>
      <c r="E95" s="250"/>
      <c r="F95" s="250"/>
    </row>
    <row r="96" spans="1:3" ht="12.75">
      <c r="A96" s="23"/>
      <c r="B96" s="23"/>
      <c r="C96" s="23"/>
    </row>
    <row r="97" spans="1:3" ht="12.75">
      <c r="A97" s="23"/>
      <c r="B97" s="24" t="s">
        <v>73</v>
      </c>
      <c r="C97" s="24"/>
    </row>
    <row r="98" spans="1:3" ht="12.75">
      <c r="A98" s="23"/>
      <c r="B98" s="23" t="s">
        <v>94</v>
      </c>
      <c r="C98" s="23"/>
    </row>
    <row r="99" spans="1:3" ht="12.75">
      <c r="A99" s="23"/>
      <c r="B99" s="23" t="s">
        <v>51</v>
      </c>
      <c r="C99" s="23">
        <f>C100+C101</f>
        <v>97554.29999999999</v>
      </c>
    </row>
    <row r="100" spans="1:3" ht="12.75">
      <c r="A100" s="23"/>
      <c r="B100" s="23" t="s">
        <v>0</v>
      </c>
      <c r="C100" s="23">
        <v>95997.9</v>
      </c>
    </row>
    <row r="101" spans="1:3" ht="12.75">
      <c r="A101" s="23"/>
      <c r="B101" s="23" t="s">
        <v>1</v>
      </c>
      <c r="C101" s="23">
        <v>1556.4</v>
      </c>
    </row>
    <row r="102" spans="1:3" ht="12.75">
      <c r="A102" s="23"/>
      <c r="B102" s="23" t="s">
        <v>2</v>
      </c>
      <c r="C102" s="23">
        <f>C103+C104+C105</f>
        <v>89951.3</v>
      </c>
    </row>
    <row r="103" spans="1:3" ht="12.75">
      <c r="A103" s="23"/>
      <c r="B103" s="23" t="s">
        <v>3</v>
      </c>
      <c r="C103" s="23">
        <v>16348.5</v>
      </c>
    </row>
    <row r="104" spans="1:3" ht="12.75">
      <c r="A104" s="23"/>
      <c r="B104" s="23" t="s">
        <v>4</v>
      </c>
      <c r="C104" s="23">
        <v>1830</v>
      </c>
    </row>
    <row r="105" spans="1:3" ht="12.75">
      <c r="A105" s="23"/>
      <c r="B105" s="23" t="s">
        <v>5</v>
      </c>
      <c r="C105" s="23">
        <v>71772.8</v>
      </c>
    </row>
    <row r="106" spans="1:3" ht="12.75">
      <c r="A106" s="23"/>
      <c r="B106" s="23" t="s">
        <v>6</v>
      </c>
      <c r="C106" s="23">
        <v>1838.8</v>
      </c>
    </row>
    <row r="107" spans="1:7" ht="13.5" thickBot="1">
      <c r="A107" s="23"/>
      <c r="B107" s="23" t="s">
        <v>7</v>
      </c>
      <c r="C107" s="23">
        <v>5230</v>
      </c>
      <c r="G107" s="1"/>
    </row>
    <row r="108" spans="1:7" ht="12.75">
      <c r="A108" s="47" t="s">
        <v>68</v>
      </c>
      <c r="B108" s="48" t="s">
        <v>9</v>
      </c>
      <c r="C108" s="46" t="s">
        <v>70</v>
      </c>
      <c r="D108" s="39" t="s">
        <v>65</v>
      </c>
      <c r="E108" s="39" t="s">
        <v>66</v>
      </c>
      <c r="F108" s="40" t="s">
        <v>67</v>
      </c>
      <c r="G108" s="35"/>
    </row>
    <row r="109" spans="1:7" ht="13.5" thickBot="1">
      <c r="A109" s="49"/>
      <c r="B109" s="50" t="s">
        <v>10</v>
      </c>
      <c r="C109" s="38"/>
      <c r="D109" s="22"/>
      <c r="E109" s="22"/>
      <c r="F109" s="41"/>
      <c r="G109" s="139"/>
    </row>
    <row r="110" spans="1:7" ht="12.75">
      <c r="A110" s="49">
        <v>1</v>
      </c>
      <c r="B110" s="51" t="s">
        <v>11</v>
      </c>
      <c r="C110" s="25">
        <v>2511348.1</v>
      </c>
      <c r="D110" s="84">
        <f>C110/3</f>
        <v>837116.0333333333</v>
      </c>
      <c r="E110" s="25">
        <f>C110/3</f>
        <v>837116.0333333333</v>
      </c>
      <c r="F110" s="42">
        <f>C110/3</f>
        <v>837116.0333333333</v>
      </c>
      <c r="G110" s="140"/>
    </row>
    <row r="111" spans="1:7" ht="12.75">
      <c r="A111" s="49">
        <v>3</v>
      </c>
      <c r="B111" s="52" t="s">
        <v>12</v>
      </c>
      <c r="C111" s="38">
        <v>22500</v>
      </c>
      <c r="D111" s="25">
        <f>C111/3</f>
        <v>7500</v>
      </c>
      <c r="E111" s="25">
        <f>C111/3</f>
        <v>7500</v>
      </c>
      <c r="F111" s="25">
        <f>C111/3</f>
        <v>7500</v>
      </c>
      <c r="G111" s="141"/>
    </row>
    <row r="112" spans="1:7" ht="12.75">
      <c r="A112" s="49">
        <v>4</v>
      </c>
      <c r="B112" s="52" t="s">
        <v>13</v>
      </c>
      <c r="C112" s="38">
        <v>27854.16</v>
      </c>
      <c r="D112" s="84">
        <f>C112/3</f>
        <v>9284.72</v>
      </c>
      <c r="E112" s="25">
        <f>C112/3</f>
        <v>9284.72</v>
      </c>
      <c r="F112" s="42">
        <f>C112/3</f>
        <v>9284.72</v>
      </c>
      <c r="G112" s="140"/>
    </row>
    <row r="113" spans="1:7" ht="13.5" thickBot="1">
      <c r="A113" s="53"/>
      <c r="B113" s="54" t="s">
        <v>90</v>
      </c>
      <c r="C113" s="85">
        <f>SUM(C110:C112)</f>
        <v>2561702.2600000002</v>
      </c>
      <c r="D113" s="86">
        <f>SUM(D110:D112)</f>
        <v>853900.7533333333</v>
      </c>
      <c r="E113" s="27">
        <f>SUM(E110:E112)</f>
        <v>853900.7533333333</v>
      </c>
      <c r="F113" s="43">
        <f>SUM(F110:F112)</f>
        <v>853900.7533333333</v>
      </c>
      <c r="G113" s="142"/>
    </row>
    <row r="114" spans="1:7" ht="13.5" thickBot="1">
      <c r="A114" s="55"/>
      <c r="B114" s="56"/>
      <c r="C114" s="82"/>
      <c r="D114" s="44"/>
      <c r="E114" s="44"/>
      <c r="F114" s="45"/>
      <c r="G114" s="139"/>
    </row>
    <row r="115" spans="1:7" ht="13.5" thickBot="1">
      <c r="A115" s="59"/>
      <c r="B115" s="59" t="s">
        <v>15</v>
      </c>
      <c r="C115" s="59"/>
      <c r="D115" s="60"/>
      <c r="E115" s="60"/>
      <c r="F115" s="60"/>
      <c r="G115" s="143"/>
    </row>
    <row r="116" spans="1:7" ht="12.75">
      <c r="A116" s="47">
        <v>1</v>
      </c>
      <c r="B116" s="48" t="s">
        <v>53</v>
      </c>
      <c r="C116" s="66"/>
      <c r="D116" s="69"/>
      <c r="E116" s="69"/>
      <c r="F116" s="71"/>
      <c r="G116" s="139"/>
    </row>
    <row r="117" spans="1:7" ht="12.75">
      <c r="A117" s="49" t="s">
        <v>16</v>
      </c>
      <c r="B117" s="52" t="s">
        <v>17</v>
      </c>
      <c r="C117" s="67"/>
      <c r="D117" s="70"/>
      <c r="E117" s="70"/>
      <c r="F117" s="72"/>
      <c r="G117" s="1"/>
    </row>
    <row r="118" spans="1:7" ht="12.75">
      <c r="A118" s="49"/>
      <c r="B118" s="52" t="s">
        <v>96</v>
      </c>
      <c r="C118" s="67">
        <v>259875</v>
      </c>
      <c r="D118" s="93">
        <f>C118/3</f>
        <v>86625</v>
      </c>
      <c r="E118" s="93">
        <f>C118/3</f>
        <v>86625</v>
      </c>
      <c r="F118" s="96">
        <f>C118/3</f>
        <v>86625</v>
      </c>
      <c r="G118" s="140"/>
    </row>
    <row r="119" spans="1:7" ht="12.75">
      <c r="A119" s="49"/>
      <c r="B119" s="52" t="s">
        <v>97</v>
      </c>
      <c r="C119" s="67">
        <v>51975</v>
      </c>
      <c r="D119" s="93">
        <f>C119/3</f>
        <v>17325</v>
      </c>
      <c r="E119" s="93">
        <f>C119/3</f>
        <v>17325</v>
      </c>
      <c r="F119" s="92">
        <f>C119/3</f>
        <v>17325</v>
      </c>
      <c r="G119" s="36"/>
    </row>
    <row r="120" spans="1:7" ht="12.75">
      <c r="A120" s="49"/>
      <c r="B120" s="52" t="s">
        <v>18</v>
      </c>
      <c r="C120" s="35">
        <f>SUM(C118:C119)</f>
        <v>311850</v>
      </c>
      <c r="D120" s="94">
        <f>SUM(D118:D119)</f>
        <v>103950</v>
      </c>
      <c r="E120" s="94">
        <f>SUM(E118:E119)</f>
        <v>103950</v>
      </c>
      <c r="F120" s="97">
        <f>SUM(F118:F119)</f>
        <v>103950</v>
      </c>
      <c r="G120" s="144"/>
    </row>
    <row r="121" spans="1:7" ht="12.75">
      <c r="A121" s="49"/>
      <c r="B121" s="52" t="s">
        <v>54</v>
      </c>
      <c r="C121" s="67">
        <f>C120*14.2%</f>
        <v>44282.7</v>
      </c>
      <c r="D121" s="93">
        <f>C121/3</f>
        <v>14760.9</v>
      </c>
      <c r="E121" s="93">
        <f>C121/3</f>
        <v>14760.9</v>
      </c>
      <c r="F121" s="96">
        <f>C121/3</f>
        <v>14760.9</v>
      </c>
      <c r="G121" s="140"/>
    </row>
    <row r="122" spans="1:7" ht="12.75">
      <c r="A122" s="49"/>
      <c r="B122" s="52" t="s">
        <v>19</v>
      </c>
      <c r="C122" s="92">
        <v>15179.44</v>
      </c>
      <c r="D122" s="93">
        <f>C122/3</f>
        <v>5059.8133333333335</v>
      </c>
      <c r="E122" s="93">
        <f>C122/3</f>
        <v>5059.8133333333335</v>
      </c>
      <c r="F122" s="96">
        <f>C122/3</f>
        <v>5059.8133333333335</v>
      </c>
      <c r="G122" s="140"/>
    </row>
    <row r="123" spans="1:7" ht="12.75">
      <c r="A123" s="61"/>
      <c r="B123" s="42" t="s">
        <v>98</v>
      </c>
      <c r="C123" s="68">
        <v>25342.8</v>
      </c>
      <c r="D123" s="95">
        <f>C123/3</f>
        <v>8447.6</v>
      </c>
      <c r="E123" s="95">
        <f>C123/3</f>
        <v>8447.6</v>
      </c>
      <c r="F123" s="98">
        <f>C123/3</f>
        <v>8447.6</v>
      </c>
      <c r="G123" s="140"/>
    </row>
    <row r="124" spans="1:7" ht="13.5" thickBot="1">
      <c r="A124" s="50"/>
      <c r="B124" s="64" t="s">
        <v>22</v>
      </c>
      <c r="C124" s="126">
        <f>C123+C122+C121+C120</f>
        <v>396654.94</v>
      </c>
      <c r="D124" s="111">
        <f>SUM(D120:D123)</f>
        <v>132218.31333333332</v>
      </c>
      <c r="E124" s="111">
        <f>SUM(E120:E123)</f>
        <v>132218.31333333332</v>
      </c>
      <c r="F124" s="113">
        <f>SUM(F120:F123)</f>
        <v>132218.31333333332</v>
      </c>
      <c r="G124" s="140"/>
    </row>
    <row r="125" spans="1:9" ht="12.75">
      <c r="A125" s="48" t="s">
        <v>23</v>
      </c>
      <c r="B125" s="48" t="s">
        <v>24</v>
      </c>
      <c r="C125" s="66"/>
      <c r="D125" s="48"/>
      <c r="E125" s="66"/>
      <c r="F125" s="48"/>
      <c r="G125" s="36"/>
      <c r="I125" t="s">
        <v>109</v>
      </c>
    </row>
    <row r="126" spans="1:7" ht="12.75">
      <c r="A126" s="51"/>
      <c r="B126" s="51" t="s">
        <v>103</v>
      </c>
      <c r="C126" s="99">
        <v>177100.8</v>
      </c>
      <c r="D126" s="101">
        <f>C126/3</f>
        <v>59033.6</v>
      </c>
      <c r="E126" s="99">
        <f>C126/3</f>
        <v>59033.6</v>
      </c>
      <c r="F126" s="101">
        <f>C126/3</f>
        <v>59033.6</v>
      </c>
      <c r="G126" s="140"/>
    </row>
    <row r="127" spans="1:7" ht="12.75">
      <c r="A127" s="52"/>
      <c r="B127" s="52" t="s">
        <v>72</v>
      </c>
      <c r="C127" s="92">
        <v>68682.98</v>
      </c>
      <c r="D127" s="101">
        <f aca="true" t="shared" si="12" ref="D127:D133">C127/3</f>
        <v>22894.326666666664</v>
      </c>
      <c r="E127" s="99">
        <f aca="true" t="shared" si="13" ref="E127:E134">C127/3</f>
        <v>22894.326666666664</v>
      </c>
      <c r="F127" s="101">
        <f aca="true" t="shared" si="14" ref="F127:F134">C127/3</f>
        <v>22894.326666666664</v>
      </c>
      <c r="G127" s="140"/>
    </row>
    <row r="128" spans="1:7" ht="12.75">
      <c r="A128" s="52"/>
      <c r="B128" s="52" t="s">
        <v>25</v>
      </c>
      <c r="C128" s="92">
        <v>102055</v>
      </c>
      <c r="D128" s="101">
        <f t="shared" si="12"/>
        <v>34018.333333333336</v>
      </c>
      <c r="E128" s="99">
        <f t="shared" si="13"/>
        <v>34018.333333333336</v>
      </c>
      <c r="F128" s="101">
        <f t="shared" si="14"/>
        <v>34018.333333333336</v>
      </c>
      <c r="G128" s="140"/>
    </row>
    <row r="129" spans="1:7" ht="12.75">
      <c r="A129" s="52"/>
      <c r="B129" s="52" t="s">
        <v>105</v>
      </c>
      <c r="C129" s="92">
        <v>5850.79</v>
      </c>
      <c r="D129" s="101">
        <f t="shared" si="12"/>
        <v>1950.2633333333333</v>
      </c>
      <c r="E129" s="99">
        <f t="shared" si="13"/>
        <v>1950.2633333333333</v>
      </c>
      <c r="F129" s="101">
        <f t="shared" si="14"/>
        <v>1950.2633333333333</v>
      </c>
      <c r="G129" s="140"/>
    </row>
    <row r="130" spans="1:7" ht="12.75">
      <c r="A130" s="52"/>
      <c r="B130" s="52" t="s">
        <v>106</v>
      </c>
      <c r="C130" s="92">
        <v>85246.13</v>
      </c>
      <c r="D130" s="101">
        <f t="shared" si="12"/>
        <v>28415.376666666667</v>
      </c>
      <c r="E130" s="99">
        <f t="shared" si="13"/>
        <v>28415.376666666667</v>
      </c>
      <c r="F130" s="101">
        <f t="shared" si="14"/>
        <v>28415.376666666667</v>
      </c>
      <c r="G130" s="140"/>
    </row>
    <row r="131" spans="1:7" ht="12.75">
      <c r="A131" s="52"/>
      <c r="B131" s="52" t="s">
        <v>107</v>
      </c>
      <c r="C131" s="92">
        <v>784.03</v>
      </c>
      <c r="D131" s="101">
        <f t="shared" si="12"/>
        <v>261.3433333333333</v>
      </c>
      <c r="E131" s="99">
        <f t="shared" si="13"/>
        <v>261.3433333333333</v>
      </c>
      <c r="F131" s="101">
        <f t="shared" si="14"/>
        <v>261.3433333333333</v>
      </c>
      <c r="G131" s="140"/>
    </row>
    <row r="132" spans="1:7" ht="12.75">
      <c r="A132" s="52"/>
      <c r="B132" s="52" t="s">
        <v>108</v>
      </c>
      <c r="C132" s="92">
        <v>2330.9</v>
      </c>
      <c r="D132" s="101">
        <f t="shared" si="12"/>
        <v>776.9666666666667</v>
      </c>
      <c r="E132" s="99">
        <f t="shared" si="13"/>
        <v>776.9666666666667</v>
      </c>
      <c r="F132" s="101">
        <f t="shared" si="14"/>
        <v>776.9666666666667</v>
      </c>
      <c r="G132" s="140"/>
    </row>
    <row r="133" spans="1:7" ht="12.75">
      <c r="A133" s="62"/>
      <c r="B133" s="62" t="s">
        <v>26</v>
      </c>
      <c r="C133" s="100">
        <v>2741.09</v>
      </c>
      <c r="D133" s="101">
        <f t="shared" si="12"/>
        <v>913.6966666666667</v>
      </c>
      <c r="E133" s="99">
        <f t="shared" si="13"/>
        <v>913.6966666666667</v>
      </c>
      <c r="F133" s="101">
        <f t="shared" si="14"/>
        <v>913.6966666666667</v>
      </c>
      <c r="G133" s="140"/>
    </row>
    <row r="134" spans="1:7" ht="13.5" thickBot="1">
      <c r="A134" s="50"/>
      <c r="B134" s="56" t="s">
        <v>22</v>
      </c>
      <c r="C134" s="126">
        <f>SUM(C126:C133)</f>
        <v>444791.72000000003</v>
      </c>
      <c r="D134" s="111">
        <f>SUM(D126:D133)</f>
        <v>148263.90666666668</v>
      </c>
      <c r="E134" s="112">
        <f t="shared" si="13"/>
        <v>148263.90666666668</v>
      </c>
      <c r="F134" s="111">
        <f t="shared" si="14"/>
        <v>148263.90666666668</v>
      </c>
      <c r="G134" s="140"/>
    </row>
    <row r="135" spans="1:7" ht="12.75">
      <c r="A135" s="51" t="s">
        <v>27</v>
      </c>
      <c r="B135" s="48" t="s">
        <v>55</v>
      </c>
      <c r="C135" s="75"/>
      <c r="D135" s="48"/>
      <c r="E135" s="48"/>
      <c r="F135" s="76"/>
      <c r="G135" s="36"/>
    </row>
    <row r="136" spans="1:9" ht="12.75">
      <c r="A136" s="51"/>
      <c r="B136" s="52" t="s">
        <v>104</v>
      </c>
      <c r="C136" s="76">
        <v>0</v>
      </c>
      <c r="D136" s="51">
        <v>0</v>
      </c>
      <c r="E136" s="51">
        <v>0</v>
      </c>
      <c r="F136" s="76">
        <v>0</v>
      </c>
      <c r="G136" s="140"/>
      <c r="I136" t="s">
        <v>109</v>
      </c>
    </row>
    <row r="137" spans="1:7" ht="12.75">
      <c r="A137" s="52"/>
      <c r="B137" s="52" t="s">
        <v>83</v>
      </c>
      <c r="C137" s="76">
        <v>0</v>
      </c>
      <c r="D137" s="51">
        <v>0</v>
      </c>
      <c r="E137" s="51">
        <v>0</v>
      </c>
      <c r="F137" s="76">
        <v>0</v>
      </c>
      <c r="G137" s="140"/>
    </row>
    <row r="138" spans="1:7" ht="12.75">
      <c r="A138" s="52"/>
      <c r="B138" s="52" t="s">
        <v>84</v>
      </c>
      <c r="C138" s="76">
        <v>0</v>
      </c>
      <c r="D138" s="51">
        <v>0</v>
      </c>
      <c r="E138" s="51">
        <v>0</v>
      </c>
      <c r="F138" s="76">
        <v>0</v>
      </c>
      <c r="G138" s="140"/>
    </row>
    <row r="139" spans="1:7" ht="12.75">
      <c r="A139" s="62"/>
      <c r="B139" s="62" t="s">
        <v>85</v>
      </c>
      <c r="C139" s="76">
        <v>0</v>
      </c>
      <c r="D139" s="51">
        <v>0</v>
      </c>
      <c r="E139" s="51">
        <v>0</v>
      </c>
      <c r="F139" s="76">
        <v>0</v>
      </c>
      <c r="G139" s="140"/>
    </row>
    <row r="140" spans="1:7" ht="13.5" thickBot="1">
      <c r="A140" s="56"/>
      <c r="B140" s="56" t="s">
        <v>22</v>
      </c>
      <c r="C140" s="76">
        <v>0</v>
      </c>
      <c r="D140" s="51">
        <v>0</v>
      </c>
      <c r="E140" s="51">
        <v>0</v>
      </c>
      <c r="F140" s="76">
        <v>0</v>
      </c>
      <c r="G140" s="140"/>
    </row>
    <row r="141" spans="1:7" ht="12.75">
      <c r="A141" s="62" t="s">
        <v>28</v>
      </c>
      <c r="B141" s="58" t="s">
        <v>56</v>
      </c>
      <c r="C141" s="77"/>
      <c r="D141" s="78"/>
      <c r="E141" s="78"/>
      <c r="F141" s="79"/>
      <c r="G141" s="140"/>
    </row>
    <row r="142" spans="1:9" ht="12.75">
      <c r="A142" s="51"/>
      <c r="B142" s="51" t="s">
        <v>57</v>
      </c>
      <c r="C142" s="76"/>
      <c r="D142" s="51"/>
      <c r="E142" s="51"/>
      <c r="F142" s="76"/>
      <c r="G142" s="36"/>
      <c r="I142" t="s">
        <v>109</v>
      </c>
    </row>
    <row r="143" spans="1:7" ht="12.75">
      <c r="A143" s="52"/>
      <c r="B143" s="52" t="s">
        <v>29</v>
      </c>
      <c r="C143" s="73">
        <v>498194.4</v>
      </c>
      <c r="D143" s="93">
        <f>C143/3</f>
        <v>166064.80000000002</v>
      </c>
      <c r="E143" s="93">
        <f>C143/3</f>
        <v>166064.80000000002</v>
      </c>
      <c r="F143" s="96">
        <f>C143/3</f>
        <v>166064.80000000002</v>
      </c>
      <c r="G143" s="140"/>
    </row>
    <row r="144" spans="1:7" ht="12.75">
      <c r="A144" s="52"/>
      <c r="B144" s="52" t="s">
        <v>30</v>
      </c>
      <c r="C144" s="96">
        <f>C143*14.2%</f>
        <v>70743.6048</v>
      </c>
      <c r="D144" s="93">
        <f>C144/3</f>
        <v>23581.2016</v>
      </c>
      <c r="E144" s="93">
        <f aca="true" t="shared" si="15" ref="E144:E149">C144/3</f>
        <v>23581.2016</v>
      </c>
      <c r="F144" s="96">
        <f aca="true" t="shared" si="16" ref="F144:F150">C144/3</f>
        <v>23581.2016</v>
      </c>
      <c r="G144" s="140"/>
    </row>
    <row r="145" spans="1:7" ht="12.75">
      <c r="A145" s="52"/>
      <c r="B145" s="52" t="s">
        <v>101</v>
      </c>
      <c r="C145" s="73">
        <v>2059.3</v>
      </c>
      <c r="D145" s="93">
        <f>C145/3</f>
        <v>686.4333333333334</v>
      </c>
      <c r="E145" s="93">
        <f t="shared" si="15"/>
        <v>686.4333333333334</v>
      </c>
      <c r="F145" s="96">
        <f t="shared" si="16"/>
        <v>686.4333333333334</v>
      </c>
      <c r="G145" s="140"/>
    </row>
    <row r="146" spans="1:7" ht="12.75">
      <c r="A146" s="52"/>
      <c r="B146" s="52" t="s">
        <v>31</v>
      </c>
      <c r="C146" s="96">
        <v>65400</v>
      </c>
      <c r="D146" s="93">
        <f>C146/3</f>
        <v>21800</v>
      </c>
      <c r="E146" s="93">
        <f t="shared" si="15"/>
        <v>21800</v>
      </c>
      <c r="F146" s="96">
        <f t="shared" si="16"/>
        <v>21800</v>
      </c>
      <c r="G146" s="140"/>
    </row>
    <row r="147" spans="1:7" ht="12.75">
      <c r="A147" s="52"/>
      <c r="B147" s="52" t="s">
        <v>32</v>
      </c>
      <c r="C147" s="96">
        <v>2908.74</v>
      </c>
      <c r="D147" s="93">
        <f>C147/3</f>
        <v>969.5799999999999</v>
      </c>
      <c r="E147" s="93">
        <f t="shared" si="15"/>
        <v>969.5799999999999</v>
      </c>
      <c r="F147" s="96">
        <f t="shared" si="16"/>
        <v>969.5799999999999</v>
      </c>
      <c r="G147" s="140"/>
    </row>
    <row r="148" spans="1:7" ht="12.75">
      <c r="A148" s="52"/>
      <c r="B148" s="52" t="s">
        <v>33</v>
      </c>
      <c r="C148" s="73">
        <v>2190</v>
      </c>
      <c r="D148" s="93">
        <f>C148/3</f>
        <v>730</v>
      </c>
      <c r="E148" s="93">
        <f t="shared" si="15"/>
        <v>730</v>
      </c>
      <c r="F148" s="96">
        <f t="shared" si="16"/>
        <v>730</v>
      </c>
      <c r="G148" s="36"/>
    </row>
    <row r="149" spans="1:7" ht="12.75">
      <c r="A149" s="52"/>
      <c r="B149" s="52" t="s">
        <v>34</v>
      </c>
      <c r="C149" s="73">
        <v>2835.7</v>
      </c>
      <c r="D149" s="93">
        <f>C149/3</f>
        <v>945.2333333333332</v>
      </c>
      <c r="E149" s="93">
        <f t="shared" si="15"/>
        <v>945.2333333333332</v>
      </c>
      <c r="F149" s="96">
        <f t="shared" si="16"/>
        <v>945.2333333333332</v>
      </c>
      <c r="G149" s="140"/>
    </row>
    <row r="150" spans="1:7" ht="13.5" thickBot="1">
      <c r="A150" s="50"/>
      <c r="B150" s="56" t="s">
        <v>22</v>
      </c>
      <c r="C150" s="125">
        <f>SUM(C143:C149)</f>
        <v>644331.7448</v>
      </c>
      <c r="D150" s="111">
        <f>D149+D148+D147+D146+D145+D144+D143</f>
        <v>214777.2482666667</v>
      </c>
      <c r="E150" s="111">
        <f>C150/3</f>
        <v>214777.24826666666</v>
      </c>
      <c r="F150" s="113">
        <f t="shared" si="16"/>
        <v>214777.24826666666</v>
      </c>
      <c r="G150" s="140"/>
    </row>
    <row r="151" spans="1:7" ht="12.75">
      <c r="A151" s="65" t="s">
        <v>35</v>
      </c>
      <c r="B151" s="48" t="s">
        <v>36</v>
      </c>
      <c r="C151" s="129"/>
      <c r="D151" s="74"/>
      <c r="E151" s="51"/>
      <c r="F151" s="76"/>
      <c r="G151" s="36"/>
    </row>
    <row r="152" spans="1:7" ht="12.75">
      <c r="A152" s="54"/>
      <c r="B152" s="108" t="s">
        <v>110</v>
      </c>
      <c r="C152" s="130">
        <v>151593.79</v>
      </c>
      <c r="D152" s="133">
        <f>C152/3</f>
        <v>50531.263333333336</v>
      </c>
      <c r="E152" s="131">
        <f>C152/3</f>
        <v>50531.263333333336</v>
      </c>
      <c r="F152" s="136">
        <f>C152/3</f>
        <v>50531.263333333336</v>
      </c>
      <c r="G152" s="140"/>
    </row>
    <row r="153" spans="1:7" ht="12.75">
      <c r="A153" s="54"/>
      <c r="B153" s="52" t="s">
        <v>54</v>
      </c>
      <c r="C153" s="131">
        <f>C152*14.2%</f>
        <v>21526.31818</v>
      </c>
      <c r="D153" s="133">
        <f>C153/3</f>
        <v>7175.439393333333</v>
      </c>
      <c r="E153" s="131">
        <f>C153/3</f>
        <v>7175.439393333333</v>
      </c>
      <c r="F153" s="136">
        <f>C153/3</f>
        <v>7175.439393333333</v>
      </c>
      <c r="G153" s="140"/>
    </row>
    <row r="154" spans="1:7" ht="12.75">
      <c r="A154" s="52"/>
      <c r="B154" s="52" t="s">
        <v>37</v>
      </c>
      <c r="C154" s="131">
        <v>7800</v>
      </c>
      <c r="D154" s="133">
        <f>C154/3</f>
        <v>2600</v>
      </c>
      <c r="E154" s="131">
        <f>C154/3</f>
        <v>2600</v>
      </c>
      <c r="F154" s="136">
        <f>C154/3</f>
        <v>2600</v>
      </c>
      <c r="G154" s="140"/>
    </row>
    <row r="155" spans="1:7" ht="12.75">
      <c r="A155" s="52"/>
      <c r="B155" s="52" t="s">
        <v>42</v>
      </c>
      <c r="C155" s="131">
        <v>38850</v>
      </c>
      <c r="D155" s="133">
        <f>C155/3</f>
        <v>12950</v>
      </c>
      <c r="E155" s="131">
        <f>C155/3</f>
        <v>12950</v>
      </c>
      <c r="F155" s="136">
        <f>C155/3</f>
        <v>12950</v>
      </c>
      <c r="G155" s="140"/>
    </row>
    <row r="156" spans="1:7" ht="12.75">
      <c r="A156" s="52"/>
      <c r="B156" s="52" t="s">
        <v>34</v>
      </c>
      <c r="C156" s="131">
        <v>0</v>
      </c>
      <c r="D156" s="133">
        <v>0</v>
      </c>
      <c r="E156" s="131">
        <v>0</v>
      </c>
      <c r="F156" s="136">
        <v>0</v>
      </c>
      <c r="G156" s="140"/>
    </row>
    <row r="157" spans="1:9" ht="13.5" thickBot="1">
      <c r="A157" s="50"/>
      <c r="B157" s="56" t="s">
        <v>22</v>
      </c>
      <c r="C157" s="132">
        <f>C156+C155+C154+C153+C152</f>
        <v>219770.10818</v>
      </c>
      <c r="D157" s="134">
        <f>D156+D155+D154+D153+D152</f>
        <v>73256.70272666667</v>
      </c>
      <c r="E157" s="135">
        <f>E156+E155+E154+E153+E152</f>
        <v>73256.70272666667</v>
      </c>
      <c r="F157" s="137">
        <f>F156+F155+F154+F153+F152</f>
        <v>73256.70272666667</v>
      </c>
      <c r="G157" s="140"/>
      <c r="I157" t="s">
        <v>109</v>
      </c>
    </row>
    <row r="158" spans="1:7" ht="12.75">
      <c r="A158" s="51" t="s">
        <v>43</v>
      </c>
      <c r="B158" s="48" t="s">
        <v>44</v>
      </c>
      <c r="C158" s="74"/>
      <c r="D158" s="48"/>
      <c r="E158" s="48"/>
      <c r="F158" s="76"/>
      <c r="G158" s="36"/>
    </row>
    <row r="159" spans="1:7" ht="12.75">
      <c r="A159" s="52"/>
      <c r="B159" s="52" t="s">
        <v>59</v>
      </c>
      <c r="C159" s="92">
        <v>552116.4</v>
      </c>
      <c r="D159" s="93">
        <f>C159/3</f>
        <v>184038.80000000002</v>
      </c>
      <c r="E159" s="93">
        <f>C159/3</f>
        <v>184038.80000000002</v>
      </c>
      <c r="F159" s="96">
        <f>C159/3</f>
        <v>184038.80000000002</v>
      </c>
      <c r="G159" s="140"/>
    </row>
    <row r="160" spans="1:7" ht="12.75">
      <c r="A160" s="52"/>
      <c r="B160" s="52" t="s">
        <v>54</v>
      </c>
      <c r="C160" s="92">
        <f>C159*14.2%</f>
        <v>78400.5288</v>
      </c>
      <c r="D160" s="93">
        <f>C160/3</f>
        <v>26133.5096</v>
      </c>
      <c r="E160" s="93">
        <f>E159*14.2%</f>
        <v>26133.5096</v>
      </c>
      <c r="F160" s="96">
        <f>C160/3</f>
        <v>26133.5096</v>
      </c>
      <c r="G160" s="36"/>
    </row>
    <row r="161" spans="1:7" ht="12.75">
      <c r="A161" s="52"/>
      <c r="B161" s="52" t="s">
        <v>45</v>
      </c>
      <c r="C161" s="67">
        <v>5700</v>
      </c>
      <c r="D161" s="52">
        <f>C161/3</f>
        <v>1900</v>
      </c>
      <c r="E161" s="52">
        <v>1900</v>
      </c>
      <c r="F161" s="73">
        <v>1900</v>
      </c>
      <c r="G161" s="140"/>
    </row>
    <row r="162" spans="1:7" ht="13.5" thickBot="1">
      <c r="A162" s="50"/>
      <c r="B162" s="56" t="s">
        <v>22</v>
      </c>
      <c r="C162" s="126">
        <f>C159+C160+C161</f>
        <v>636216.9288</v>
      </c>
      <c r="D162" s="111">
        <f>D161+D160+D159</f>
        <v>212072.3096</v>
      </c>
      <c r="E162" s="111">
        <f>E161+E160+E159</f>
        <v>212072.3096</v>
      </c>
      <c r="F162" s="111">
        <f>F159+F161+F160</f>
        <v>212072.3096</v>
      </c>
      <c r="G162" s="140"/>
    </row>
    <row r="163" spans="1:7" ht="13.5" thickBot="1">
      <c r="A163" s="80" t="s">
        <v>47</v>
      </c>
      <c r="B163" s="57" t="s">
        <v>48</v>
      </c>
      <c r="C163" s="28">
        <v>2076.18</v>
      </c>
      <c r="D163" s="127">
        <f>C163/3</f>
        <v>692.06</v>
      </c>
      <c r="E163" s="127">
        <f>C163/3</f>
        <v>692.06</v>
      </c>
      <c r="F163" s="128">
        <f>C163/3</f>
        <v>692.06</v>
      </c>
      <c r="G163" s="35"/>
    </row>
    <row r="164" spans="1:7" s="156" customFormat="1" ht="13.5" thickBot="1">
      <c r="A164" s="151"/>
      <c r="B164" s="152" t="s">
        <v>49</v>
      </c>
      <c r="C164" s="153">
        <f>D164+E164+F164</f>
        <v>2343841.62178</v>
      </c>
      <c r="D164" s="247">
        <f>D163+D162+D157+D150+D134+D124</f>
        <v>781280.5405933334</v>
      </c>
      <c r="E164" s="247">
        <f>E163+E162+E157+E150+E140+E134+E124</f>
        <v>781280.5405933334</v>
      </c>
      <c r="F164" s="154">
        <f>F163+F162+F157+F150+F140+F134+F124</f>
        <v>781280.5405933334</v>
      </c>
      <c r="G164" s="155"/>
    </row>
    <row r="165" spans="1:7" ht="13.5" thickBot="1">
      <c r="A165" s="118"/>
      <c r="B165" s="122" t="s">
        <v>102</v>
      </c>
      <c r="C165" s="123">
        <f>D165+E165+F165</f>
        <v>140606.657</v>
      </c>
      <c r="D165" s="248">
        <v>46868.87</v>
      </c>
      <c r="E165" s="248">
        <v>46868.887</v>
      </c>
      <c r="F165" s="248">
        <v>46868.9</v>
      </c>
      <c r="G165" s="144"/>
    </row>
    <row r="166" spans="1:7" ht="13.5" thickBot="1">
      <c r="A166" s="121"/>
      <c r="B166" s="57" t="s">
        <v>63</v>
      </c>
      <c r="C166" s="28">
        <v>77254</v>
      </c>
      <c r="D166" s="127">
        <f>C166/3</f>
        <v>25751.333333333332</v>
      </c>
      <c r="E166" s="127">
        <f>C166/3</f>
        <v>25751.333333333332</v>
      </c>
      <c r="F166" s="128">
        <f>C166/3</f>
        <v>25751.333333333332</v>
      </c>
      <c r="G166" s="144"/>
    </row>
    <row r="167" spans="1:7" ht="13.5" thickBot="1">
      <c r="A167" s="83"/>
      <c r="B167" s="81" t="s">
        <v>50</v>
      </c>
      <c r="C167" s="82">
        <f>C166+C164+C165</f>
        <v>2561702.2787800003</v>
      </c>
      <c r="D167" s="114">
        <f>D166+D164+D165</f>
        <v>853900.7439266668</v>
      </c>
      <c r="E167" s="115">
        <f>E166+E164+E165</f>
        <v>853900.7609266668</v>
      </c>
      <c r="F167" s="116">
        <f>F166+F164+F165</f>
        <v>853900.7739266668</v>
      </c>
      <c r="G167" s="140"/>
    </row>
    <row r="168" spans="1:7" ht="12.75">
      <c r="A168" s="158"/>
      <c r="B168" s="160"/>
      <c r="C168" s="160"/>
      <c r="D168" s="68"/>
      <c r="E168" s="160"/>
      <c r="F168" s="160"/>
      <c r="G168" s="36"/>
    </row>
    <row r="169" spans="1:7" ht="12.75">
      <c r="A169" s="36"/>
      <c r="B169" s="36"/>
      <c r="C169" s="36"/>
      <c r="D169" s="246"/>
      <c r="E169" s="246"/>
      <c r="F169" s="36"/>
      <c r="G169" s="36"/>
    </row>
    <row r="170" spans="1:7" ht="12.75">
      <c r="A170" s="141"/>
      <c r="B170" s="36"/>
      <c r="C170" s="36"/>
      <c r="D170" s="36"/>
      <c r="E170" s="36"/>
      <c r="F170" s="36"/>
      <c r="G170" s="36"/>
    </row>
    <row r="171" spans="1:9" ht="12.75">
      <c r="A171" s="36"/>
      <c r="B171" s="37"/>
      <c r="C171" s="37"/>
      <c r="D171" s="36"/>
      <c r="E171" s="36"/>
      <c r="F171" s="36"/>
      <c r="G171" s="36"/>
      <c r="I171" t="s">
        <v>109</v>
      </c>
    </row>
    <row r="172" spans="1:7" ht="12.75">
      <c r="A172" s="36" t="s">
        <v>109</v>
      </c>
      <c r="B172" s="36"/>
      <c r="C172" s="36"/>
      <c r="D172" s="36"/>
      <c r="E172" s="36"/>
      <c r="F172" s="36"/>
      <c r="G172" s="36"/>
    </row>
    <row r="173" spans="1:7" ht="12.75">
      <c r="A173" s="36"/>
      <c r="B173" s="33" t="s">
        <v>60</v>
      </c>
      <c r="C173" s="249" t="s">
        <v>111</v>
      </c>
      <c r="D173" s="250"/>
      <c r="E173" s="36"/>
      <c r="F173" s="36"/>
      <c r="G173" s="36"/>
    </row>
    <row r="174" spans="1:7" ht="12.75">
      <c r="A174" s="36"/>
      <c r="B174" s="36"/>
      <c r="C174" s="36"/>
      <c r="D174" s="36"/>
      <c r="E174" s="36"/>
      <c r="F174" s="36"/>
      <c r="G174" s="36"/>
    </row>
    <row r="175" spans="1:7" ht="12.75">
      <c r="A175" s="36"/>
      <c r="B175" s="36"/>
      <c r="C175" s="36"/>
      <c r="D175" s="36"/>
      <c r="E175" s="36"/>
      <c r="F175" s="36"/>
      <c r="G175" s="36"/>
    </row>
    <row r="176" spans="1:7" ht="12.75">
      <c r="A176" s="36"/>
      <c r="B176" s="36"/>
      <c r="C176" s="36"/>
      <c r="D176" s="36"/>
      <c r="E176" s="36"/>
      <c r="F176" s="36"/>
      <c r="G176" s="36"/>
    </row>
    <row r="177" spans="1:7" ht="12.75">
      <c r="A177" s="36"/>
      <c r="B177" s="36"/>
      <c r="C177" s="36"/>
      <c r="D177" s="36"/>
      <c r="E177" s="36"/>
      <c r="F177" s="36"/>
      <c r="G177" s="36"/>
    </row>
    <row r="178" spans="1:7" ht="12.75">
      <c r="A178" s="36"/>
      <c r="B178" s="36"/>
      <c r="C178" s="36"/>
      <c r="D178" s="36"/>
      <c r="E178" s="36"/>
      <c r="F178" s="36"/>
      <c r="G178" s="36"/>
    </row>
    <row r="179" spans="1:7" ht="12.75">
      <c r="A179" s="36"/>
      <c r="B179" s="36"/>
      <c r="C179" s="36"/>
      <c r="D179" s="36"/>
      <c r="E179" s="36"/>
      <c r="F179" s="36"/>
      <c r="G179" s="36"/>
    </row>
    <row r="180" spans="1:7" ht="12.75">
      <c r="A180" s="36"/>
      <c r="B180" s="36"/>
      <c r="C180" s="36"/>
      <c r="D180" s="36"/>
      <c r="E180" s="36"/>
      <c r="F180" s="36"/>
      <c r="G180" s="36"/>
    </row>
    <row r="181" spans="1:7" ht="12.75">
      <c r="A181" s="36"/>
      <c r="B181" s="36"/>
      <c r="C181" s="36"/>
      <c r="D181" s="36"/>
      <c r="E181" s="36"/>
      <c r="F181" s="36"/>
      <c r="G181" s="36"/>
    </row>
    <row r="182" spans="1:9" ht="12.75">
      <c r="A182" s="36"/>
      <c r="B182" s="37"/>
      <c r="C182" s="37"/>
      <c r="D182" s="36"/>
      <c r="E182" s="36"/>
      <c r="F182" s="36"/>
      <c r="G182" s="36"/>
      <c r="I182" t="s">
        <v>109</v>
      </c>
    </row>
    <row r="183" spans="1:7" ht="12.75">
      <c r="A183" s="146" t="s">
        <v>109</v>
      </c>
      <c r="B183" s="35"/>
      <c r="C183" s="35"/>
      <c r="D183" s="35"/>
      <c r="E183" s="35"/>
      <c r="F183" s="35"/>
      <c r="G183" s="35"/>
    </row>
    <row r="184" spans="1:7" ht="12.75">
      <c r="A184" s="149"/>
      <c r="B184" s="149"/>
      <c r="C184" s="150"/>
      <c r="D184" s="36"/>
      <c r="E184" s="36"/>
      <c r="F184" s="36"/>
      <c r="G184" s="36"/>
    </row>
    <row r="185" spans="1:7" ht="12.75">
      <c r="A185" s="36"/>
      <c r="B185" s="35"/>
      <c r="C185" s="35"/>
      <c r="D185" s="35"/>
      <c r="E185" s="35"/>
      <c r="F185" s="35"/>
      <c r="G185" s="35"/>
    </row>
    <row r="186" spans="1:7" ht="12.75">
      <c r="A186" s="147"/>
      <c r="B186" s="148"/>
      <c r="C186" s="34"/>
      <c r="D186" s="36"/>
      <c r="E186" s="36"/>
      <c r="F186" s="36"/>
      <c r="G186" s="36"/>
    </row>
    <row r="187" spans="1:7" ht="14.25">
      <c r="A187" s="2"/>
      <c r="B187" s="2"/>
      <c r="C187" s="2"/>
      <c r="D187" s="1"/>
      <c r="E187" s="1"/>
      <c r="F187" s="1"/>
      <c r="G187" s="1"/>
    </row>
    <row r="188" spans="1:7" ht="14.25">
      <c r="A188" s="2"/>
      <c r="B188" s="2"/>
      <c r="C188" s="2"/>
      <c r="D188" s="1"/>
      <c r="E188" s="1"/>
      <c r="F188" s="1"/>
      <c r="G188" s="1"/>
    </row>
    <row r="189" spans="1:7" ht="14.25">
      <c r="A189" s="2"/>
      <c r="B189" s="2"/>
      <c r="C189" s="2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23"/>
      <c r="B192" s="24"/>
      <c r="C192" s="24"/>
      <c r="D192" s="24" t="s">
        <v>69</v>
      </c>
      <c r="G192" s="1"/>
    </row>
    <row r="193" spans="1:7" ht="12.75">
      <c r="A193" s="23"/>
      <c r="B193" s="23"/>
      <c r="C193" s="251" t="s">
        <v>115</v>
      </c>
      <c r="D193" s="250"/>
      <c r="E193" s="250"/>
      <c r="F193" s="250"/>
      <c r="G193" s="1"/>
    </row>
    <row r="194" spans="1:7" ht="12.75">
      <c r="A194" s="23"/>
      <c r="B194" s="23"/>
      <c r="C194" s="23"/>
      <c r="D194" s="251" t="s">
        <v>93</v>
      </c>
      <c r="E194" s="250"/>
      <c r="F194" s="250"/>
      <c r="G194" s="1"/>
    </row>
    <row r="195" spans="1:7" ht="12.75">
      <c r="A195" s="23"/>
      <c r="B195" s="23"/>
      <c r="C195" s="23"/>
      <c r="G195" s="1"/>
    </row>
    <row r="196" spans="1:7" ht="12.75">
      <c r="A196" s="23"/>
      <c r="B196" s="24" t="s">
        <v>75</v>
      </c>
      <c r="C196" s="24"/>
      <c r="G196" s="1"/>
    </row>
    <row r="197" spans="1:7" ht="12.75">
      <c r="A197" s="23"/>
      <c r="B197" s="23" t="s">
        <v>94</v>
      </c>
      <c r="C197" s="23"/>
      <c r="G197" s="1"/>
    </row>
    <row r="198" spans="1:7" ht="12.75">
      <c r="A198" s="23"/>
      <c r="B198" s="23" t="s">
        <v>51</v>
      </c>
      <c r="C198" s="23">
        <f>C199+C200</f>
        <v>97554.29999999999</v>
      </c>
      <c r="G198" s="1"/>
    </row>
    <row r="199" spans="1:7" ht="12.75">
      <c r="A199" s="23"/>
      <c r="B199" s="23" t="s">
        <v>0</v>
      </c>
      <c r="C199" s="23">
        <v>95997.9</v>
      </c>
      <c r="G199" s="1"/>
    </row>
    <row r="200" spans="1:7" ht="12.75">
      <c r="A200" s="23"/>
      <c r="B200" s="23" t="s">
        <v>1</v>
      </c>
      <c r="C200" s="23">
        <v>1556.4</v>
      </c>
      <c r="G200" s="1"/>
    </row>
    <row r="201" spans="1:7" ht="12.75">
      <c r="A201" s="23"/>
      <c r="B201" s="23" t="s">
        <v>2</v>
      </c>
      <c r="C201" s="23">
        <f>C202+C203+C204</f>
        <v>89951.3</v>
      </c>
      <c r="G201" s="1"/>
    </row>
    <row r="202" spans="1:7" ht="12.75">
      <c r="A202" s="23"/>
      <c r="B202" s="23" t="s">
        <v>3</v>
      </c>
      <c r="C202" s="23">
        <v>16348.5</v>
      </c>
      <c r="G202" s="1"/>
    </row>
    <row r="203" spans="1:7" ht="12.75">
      <c r="A203" s="23"/>
      <c r="B203" s="23" t="s">
        <v>4</v>
      </c>
      <c r="C203" s="23">
        <v>1830</v>
      </c>
      <c r="G203" s="1"/>
    </row>
    <row r="204" spans="1:7" ht="12.75">
      <c r="A204" s="23"/>
      <c r="B204" s="23" t="s">
        <v>5</v>
      </c>
      <c r="C204" s="23">
        <v>71772.8</v>
      </c>
      <c r="G204" s="1"/>
    </row>
    <row r="205" spans="1:7" ht="12.75">
      <c r="A205" s="23"/>
      <c r="B205" s="23" t="s">
        <v>6</v>
      </c>
      <c r="C205" s="23">
        <v>1838.8</v>
      </c>
      <c r="G205" s="1"/>
    </row>
    <row r="206" spans="1:7" ht="13.5" thickBot="1">
      <c r="A206" s="23"/>
      <c r="B206" s="23" t="s">
        <v>7</v>
      </c>
      <c r="C206" s="23">
        <v>5230</v>
      </c>
      <c r="G206" s="1"/>
    </row>
    <row r="207" spans="1:7" ht="12.75">
      <c r="A207" s="47" t="s">
        <v>68</v>
      </c>
      <c r="B207" s="48" t="s">
        <v>9</v>
      </c>
      <c r="C207" s="46" t="s">
        <v>70</v>
      </c>
      <c r="D207" s="39" t="s">
        <v>65</v>
      </c>
      <c r="E207" s="39" t="s">
        <v>66</v>
      </c>
      <c r="F207" s="40" t="s">
        <v>67</v>
      </c>
      <c r="G207" s="35"/>
    </row>
    <row r="208" spans="1:7" ht="13.5" thickBot="1">
      <c r="A208" s="49"/>
      <c r="B208" s="50" t="s">
        <v>10</v>
      </c>
      <c r="C208" s="38"/>
      <c r="D208" s="22"/>
      <c r="E208" s="22"/>
      <c r="F208" s="41"/>
      <c r="G208" s="1"/>
    </row>
    <row r="209" spans="1:7" ht="12.75">
      <c r="A209" s="49">
        <v>1</v>
      </c>
      <c r="B209" s="51" t="s">
        <v>11</v>
      </c>
      <c r="C209" s="25">
        <v>2511348.1</v>
      </c>
      <c r="D209" s="84">
        <f>C209/3</f>
        <v>837116.0333333333</v>
      </c>
      <c r="E209" s="25">
        <f>C209/3</f>
        <v>837116.0333333333</v>
      </c>
      <c r="F209" s="42">
        <f>C209/3</f>
        <v>837116.0333333333</v>
      </c>
      <c r="G209" s="36"/>
    </row>
    <row r="210" spans="1:7" ht="12.75">
      <c r="A210" s="49">
        <v>3</v>
      </c>
      <c r="B210" s="52" t="s">
        <v>12</v>
      </c>
      <c r="C210" s="38">
        <v>22500</v>
      </c>
      <c r="D210" s="25">
        <f>C210/3</f>
        <v>7500</v>
      </c>
      <c r="E210" s="25">
        <f>C210/3</f>
        <v>7500</v>
      </c>
      <c r="F210" s="25">
        <f>C210/3</f>
        <v>7500</v>
      </c>
      <c r="G210" s="36"/>
    </row>
    <row r="211" spans="1:7" ht="12.75">
      <c r="A211" s="49">
        <v>4</v>
      </c>
      <c r="B211" s="52" t="s">
        <v>13</v>
      </c>
      <c r="C211" s="38">
        <v>27854.16</v>
      </c>
      <c r="D211" s="84">
        <f>C211/3</f>
        <v>9284.72</v>
      </c>
      <c r="E211" s="25">
        <f>C211/3</f>
        <v>9284.72</v>
      </c>
      <c r="F211" s="42">
        <f>C211/3</f>
        <v>9284.72</v>
      </c>
      <c r="G211" s="36"/>
    </row>
    <row r="212" spans="1:7" ht="13.5" thickBot="1">
      <c r="A212" s="53"/>
      <c r="B212" s="54" t="s">
        <v>90</v>
      </c>
      <c r="C212" s="85">
        <f>SUM(C209:C211)</f>
        <v>2561702.2600000002</v>
      </c>
      <c r="D212" s="86">
        <f>SUM(D209:D211)</f>
        <v>853900.7533333333</v>
      </c>
      <c r="E212" s="27">
        <f>SUM(E209:E211)</f>
        <v>853900.7533333333</v>
      </c>
      <c r="F212" s="43">
        <f>SUM(F209:F211)</f>
        <v>853900.7533333333</v>
      </c>
      <c r="G212" s="37"/>
    </row>
    <row r="213" spans="1:7" ht="13.5" thickBot="1">
      <c r="A213" s="55"/>
      <c r="B213" s="56"/>
      <c r="C213" s="82"/>
      <c r="D213" s="44"/>
      <c r="E213" s="44"/>
      <c r="F213" s="45"/>
      <c r="G213" s="1"/>
    </row>
    <row r="214" spans="1:7" ht="13.5" thickBot="1">
      <c r="A214" s="59"/>
      <c r="B214" s="59" t="s">
        <v>15</v>
      </c>
      <c r="C214" s="59"/>
      <c r="D214" s="60"/>
      <c r="E214" s="60"/>
      <c r="F214" s="60"/>
      <c r="G214" s="1"/>
    </row>
    <row r="215" spans="1:7" ht="12.75">
      <c r="A215" s="47">
        <v>1</v>
      </c>
      <c r="B215" s="48" t="s">
        <v>53</v>
      </c>
      <c r="C215" s="66"/>
      <c r="D215" s="69"/>
      <c r="E215" s="69"/>
      <c r="F215" s="71"/>
      <c r="G215" s="1"/>
    </row>
    <row r="216" spans="1:7" ht="12.75">
      <c r="A216" s="49" t="s">
        <v>16</v>
      </c>
      <c r="B216" s="52" t="s">
        <v>17</v>
      </c>
      <c r="C216" s="67"/>
      <c r="D216" s="70"/>
      <c r="E216" s="70"/>
      <c r="F216" s="72"/>
      <c r="G216" s="1"/>
    </row>
    <row r="217" spans="1:7" ht="12.75">
      <c r="A217" s="49"/>
      <c r="B217" s="52" t="s">
        <v>96</v>
      </c>
      <c r="C217" s="67">
        <v>259875</v>
      </c>
      <c r="D217" s="93">
        <f>C217/3</f>
        <v>86625</v>
      </c>
      <c r="E217" s="93">
        <f>C217/3</f>
        <v>86625</v>
      </c>
      <c r="F217" s="96">
        <f>C217/3</f>
        <v>86625</v>
      </c>
      <c r="G217" s="36"/>
    </row>
    <row r="218" spans="1:7" ht="12.75">
      <c r="A218" s="49"/>
      <c r="B218" s="52" t="s">
        <v>97</v>
      </c>
      <c r="C218" s="67">
        <v>51975</v>
      </c>
      <c r="D218" s="93">
        <f>C218/3</f>
        <v>17325</v>
      </c>
      <c r="E218" s="93">
        <f>C218/3</f>
        <v>17325</v>
      </c>
      <c r="F218" s="92">
        <f>C218/3</f>
        <v>17325</v>
      </c>
      <c r="G218" s="36"/>
    </row>
    <row r="219" spans="1:7" ht="12.75">
      <c r="A219" s="49"/>
      <c r="B219" s="52" t="s">
        <v>18</v>
      </c>
      <c r="C219" s="35">
        <f>SUM(C217:C218)</f>
        <v>311850</v>
      </c>
      <c r="D219" s="94">
        <f>SUM(D217:D218)</f>
        <v>103950</v>
      </c>
      <c r="E219" s="94">
        <f>SUM(E217:E218)</f>
        <v>103950</v>
      </c>
      <c r="F219" s="97">
        <f>SUM(F217:F218)</f>
        <v>103950</v>
      </c>
      <c r="G219" s="35"/>
    </row>
    <row r="220" spans="1:7" ht="12.75">
      <c r="A220" s="49"/>
      <c r="B220" s="52" t="s">
        <v>54</v>
      </c>
      <c r="C220" s="67">
        <f>C219*14.2%</f>
        <v>44282.7</v>
      </c>
      <c r="D220" s="93">
        <f>C220/3</f>
        <v>14760.9</v>
      </c>
      <c r="E220" s="93">
        <f>C220/3</f>
        <v>14760.9</v>
      </c>
      <c r="F220" s="96">
        <f>C220/3</f>
        <v>14760.9</v>
      </c>
      <c r="G220" s="36"/>
    </row>
    <row r="221" spans="1:7" ht="12.75">
      <c r="A221" s="49"/>
      <c r="B221" s="52" t="s">
        <v>19</v>
      </c>
      <c r="C221" s="92">
        <v>14179.44</v>
      </c>
      <c r="D221" s="93">
        <f>C221/3</f>
        <v>4726.4800000000005</v>
      </c>
      <c r="E221" s="93">
        <f>C221/3</f>
        <v>4726.4800000000005</v>
      </c>
      <c r="F221" s="96">
        <f>C221/3</f>
        <v>4726.4800000000005</v>
      </c>
      <c r="G221" s="36"/>
    </row>
    <row r="222" spans="1:7" ht="12.75">
      <c r="A222" s="61"/>
      <c r="B222" s="42" t="s">
        <v>98</v>
      </c>
      <c r="C222" s="68">
        <v>26342.8</v>
      </c>
      <c r="D222" s="95">
        <f>C222/3</f>
        <v>8780.933333333332</v>
      </c>
      <c r="E222" s="95">
        <f>C222/3</f>
        <v>8780.933333333332</v>
      </c>
      <c r="F222" s="98">
        <f>C222/3</f>
        <v>8780.933333333332</v>
      </c>
      <c r="G222" s="36"/>
    </row>
    <row r="223" spans="1:7" ht="13.5" thickBot="1">
      <c r="A223" s="50"/>
      <c r="B223" s="64" t="s">
        <v>22</v>
      </c>
      <c r="C223" s="126">
        <f>C222+C221+C220+C219</f>
        <v>396654.94</v>
      </c>
      <c r="D223" s="111">
        <f>SUM(D219:D222)</f>
        <v>132218.31333333332</v>
      </c>
      <c r="E223" s="111">
        <f>SUM(E219:E222)</f>
        <v>132218.31333333332</v>
      </c>
      <c r="F223" s="113">
        <f>SUM(F219:F222)</f>
        <v>132218.31333333332</v>
      </c>
      <c r="G223" s="36"/>
    </row>
    <row r="224" spans="1:7" ht="12.75">
      <c r="A224" s="48" t="s">
        <v>23</v>
      </c>
      <c r="B224" s="48" t="s">
        <v>24</v>
      </c>
      <c r="C224" s="66"/>
      <c r="D224" s="48"/>
      <c r="E224" s="66"/>
      <c r="F224" s="48"/>
      <c r="G224" s="36"/>
    </row>
    <row r="225" spans="1:7" ht="12.75">
      <c r="A225" s="51"/>
      <c r="B225" s="51" t="s">
        <v>103</v>
      </c>
      <c r="C225" s="99">
        <v>177100.8</v>
      </c>
      <c r="D225" s="101">
        <f>C225/3</f>
        <v>59033.6</v>
      </c>
      <c r="E225" s="99">
        <f>C225/3</f>
        <v>59033.6</v>
      </c>
      <c r="F225" s="101">
        <f>C225/3</f>
        <v>59033.6</v>
      </c>
      <c r="G225" s="36"/>
    </row>
    <row r="226" spans="1:7" ht="12.75">
      <c r="A226" s="52"/>
      <c r="B226" s="52" t="s">
        <v>72</v>
      </c>
      <c r="C226" s="92">
        <v>68682.98</v>
      </c>
      <c r="D226" s="101">
        <f aca="true" t="shared" si="17" ref="D226:D232">C226/3</f>
        <v>22894.326666666664</v>
      </c>
      <c r="E226" s="99">
        <f aca="true" t="shared" si="18" ref="E226:E233">C226/3</f>
        <v>22894.326666666664</v>
      </c>
      <c r="F226" s="101">
        <f aca="true" t="shared" si="19" ref="F226:F233">C226/3</f>
        <v>22894.326666666664</v>
      </c>
      <c r="G226" s="36"/>
    </row>
    <row r="227" spans="1:7" ht="12.75">
      <c r="A227" s="52"/>
      <c r="B227" s="52" t="s">
        <v>25</v>
      </c>
      <c r="C227" s="92">
        <v>102055</v>
      </c>
      <c r="D227" s="101">
        <f t="shared" si="17"/>
        <v>34018.333333333336</v>
      </c>
      <c r="E227" s="99">
        <f t="shared" si="18"/>
        <v>34018.333333333336</v>
      </c>
      <c r="F227" s="101">
        <f t="shared" si="19"/>
        <v>34018.333333333336</v>
      </c>
      <c r="G227" s="36"/>
    </row>
    <row r="228" spans="1:7" ht="12.75">
      <c r="A228" s="52"/>
      <c r="B228" s="52" t="s">
        <v>105</v>
      </c>
      <c r="C228" s="92">
        <v>5850.79</v>
      </c>
      <c r="D228" s="101">
        <f t="shared" si="17"/>
        <v>1950.2633333333333</v>
      </c>
      <c r="E228" s="99">
        <f t="shared" si="18"/>
        <v>1950.2633333333333</v>
      </c>
      <c r="F228" s="101">
        <f t="shared" si="19"/>
        <v>1950.2633333333333</v>
      </c>
      <c r="G228" s="36"/>
    </row>
    <row r="229" spans="1:7" ht="12.75">
      <c r="A229" s="52"/>
      <c r="B229" s="52" t="s">
        <v>106</v>
      </c>
      <c r="C229" s="92">
        <v>85246.13</v>
      </c>
      <c r="D229" s="101">
        <f t="shared" si="17"/>
        <v>28415.376666666667</v>
      </c>
      <c r="E229" s="99">
        <f t="shared" si="18"/>
        <v>28415.376666666667</v>
      </c>
      <c r="F229" s="101">
        <f t="shared" si="19"/>
        <v>28415.376666666667</v>
      </c>
      <c r="G229" s="36"/>
    </row>
    <row r="230" spans="1:7" ht="12.75">
      <c r="A230" s="52"/>
      <c r="B230" s="52" t="s">
        <v>107</v>
      </c>
      <c r="C230" s="92">
        <v>784.03</v>
      </c>
      <c r="D230" s="101">
        <f t="shared" si="17"/>
        <v>261.3433333333333</v>
      </c>
      <c r="E230" s="99">
        <f t="shared" si="18"/>
        <v>261.3433333333333</v>
      </c>
      <c r="F230" s="101">
        <f t="shared" si="19"/>
        <v>261.3433333333333</v>
      </c>
      <c r="G230" s="36"/>
    </row>
    <row r="231" spans="1:7" ht="12.75">
      <c r="A231" s="52"/>
      <c r="B231" s="52" t="s">
        <v>108</v>
      </c>
      <c r="C231" s="92">
        <v>2330.9</v>
      </c>
      <c r="D231" s="101">
        <f t="shared" si="17"/>
        <v>776.9666666666667</v>
      </c>
      <c r="E231" s="99">
        <f t="shared" si="18"/>
        <v>776.9666666666667</v>
      </c>
      <c r="F231" s="101">
        <f t="shared" si="19"/>
        <v>776.9666666666667</v>
      </c>
      <c r="G231" s="36"/>
    </row>
    <row r="232" spans="1:7" ht="12.75">
      <c r="A232" s="62"/>
      <c r="B232" s="62" t="s">
        <v>26</v>
      </c>
      <c r="C232" s="100">
        <v>2741.09</v>
      </c>
      <c r="D232" s="101">
        <f t="shared" si="17"/>
        <v>913.6966666666667</v>
      </c>
      <c r="E232" s="99">
        <f t="shared" si="18"/>
        <v>913.6966666666667</v>
      </c>
      <c r="F232" s="101">
        <f t="shared" si="19"/>
        <v>913.6966666666667</v>
      </c>
      <c r="G232" s="36"/>
    </row>
    <row r="233" spans="1:7" ht="13.5" thickBot="1">
      <c r="A233" s="50"/>
      <c r="B233" s="56" t="s">
        <v>22</v>
      </c>
      <c r="C233" s="126">
        <f>SUM(C225:C232)</f>
        <v>444791.72000000003</v>
      </c>
      <c r="D233" s="111">
        <f>SUM(D225:D232)</f>
        <v>148263.90666666668</v>
      </c>
      <c r="E233" s="112">
        <f t="shared" si="18"/>
        <v>148263.90666666668</v>
      </c>
      <c r="F233" s="111">
        <f t="shared" si="19"/>
        <v>148263.90666666668</v>
      </c>
      <c r="G233" s="36"/>
    </row>
    <row r="234" spans="1:7" ht="12.75">
      <c r="A234" s="51" t="s">
        <v>27</v>
      </c>
      <c r="B234" s="48" t="s">
        <v>55</v>
      </c>
      <c r="C234" s="75"/>
      <c r="D234" s="48"/>
      <c r="E234" s="48"/>
      <c r="F234" s="76"/>
      <c r="G234" s="36"/>
    </row>
    <row r="235" spans="1:7" ht="12.75">
      <c r="A235" s="51"/>
      <c r="B235" s="52" t="s">
        <v>104</v>
      </c>
      <c r="C235" s="76">
        <v>0</v>
      </c>
      <c r="D235" s="51">
        <v>0</v>
      </c>
      <c r="E235" s="51">
        <v>0</v>
      </c>
      <c r="F235" s="76">
        <v>0</v>
      </c>
      <c r="G235" s="36"/>
    </row>
    <row r="236" spans="1:7" ht="12.75">
      <c r="A236" s="52"/>
      <c r="B236" s="52" t="s">
        <v>83</v>
      </c>
      <c r="C236" s="76">
        <v>0</v>
      </c>
      <c r="D236" s="51">
        <v>0</v>
      </c>
      <c r="E236" s="51">
        <v>0</v>
      </c>
      <c r="F236" s="76">
        <v>0</v>
      </c>
      <c r="G236" s="36"/>
    </row>
    <row r="237" spans="1:7" ht="12.75">
      <c r="A237" s="52"/>
      <c r="B237" s="52" t="s">
        <v>84</v>
      </c>
      <c r="C237" s="76">
        <v>0</v>
      </c>
      <c r="D237" s="51">
        <v>0</v>
      </c>
      <c r="E237" s="51">
        <v>0</v>
      </c>
      <c r="F237" s="76">
        <v>0</v>
      </c>
      <c r="G237" s="36"/>
    </row>
    <row r="238" spans="1:7" ht="12.75">
      <c r="A238" s="62"/>
      <c r="B238" s="62" t="s">
        <v>85</v>
      </c>
      <c r="C238" s="76">
        <v>0</v>
      </c>
      <c r="D238" s="51">
        <v>0</v>
      </c>
      <c r="E238" s="51">
        <v>0</v>
      </c>
      <c r="F238" s="76">
        <v>0</v>
      </c>
      <c r="G238" s="36"/>
    </row>
    <row r="239" spans="1:7" ht="13.5" thickBot="1">
      <c r="A239" s="56"/>
      <c r="B239" s="56" t="s">
        <v>22</v>
      </c>
      <c r="C239" s="76">
        <v>0</v>
      </c>
      <c r="D239" s="51">
        <v>0</v>
      </c>
      <c r="E239" s="51">
        <v>0</v>
      </c>
      <c r="F239" s="50">
        <v>0</v>
      </c>
      <c r="G239" s="36"/>
    </row>
    <row r="240" spans="1:7" ht="12.75">
      <c r="A240" s="62" t="s">
        <v>28</v>
      </c>
      <c r="B240" s="58" t="s">
        <v>56</v>
      </c>
      <c r="C240" s="77"/>
      <c r="D240" s="78"/>
      <c r="E240" s="78"/>
      <c r="F240" s="79"/>
      <c r="G240" s="36"/>
    </row>
    <row r="241" spans="1:7" ht="12.75">
      <c r="A241" s="51"/>
      <c r="B241" s="51" t="s">
        <v>57</v>
      </c>
      <c r="C241" s="76"/>
      <c r="D241" s="51"/>
      <c r="E241" s="51"/>
      <c r="F241" s="76"/>
      <c r="G241" s="36"/>
    </row>
    <row r="242" spans="1:7" ht="12.75">
      <c r="A242" s="52"/>
      <c r="B242" s="52" t="s">
        <v>29</v>
      </c>
      <c r="C242" s="73">
        <v>498194.4</v>
      </c>
      <c r="D242" s="93">
        <f>C242/3</f>
        <v>166064.80000000002</v>
      </c>
      <c r="E242" s="93">
        <f>C242/3</f>
        <v>166064.80000000002</v>
      </c>
      <c r="F242" s="96">
        <f>C242/3</f>
        <v>166064.80000000002</v>
      </c>
      <c r="G242" s="36"/>
    </row>
    <row r="243" spans="1:7" ht="12.75">
      <c r="A243" s="52"/>
      <c r="B243" s="52" t="s">
        <v>30</v>
      </c>
      <c r="C243" s="96">
        <f>C242*14.2%</f>
        <v>70743.6048</v>
      </c>
      <c r="D243" s="93">
        <f aca="true" t="shared" si="20" ref="D243:D248">C243/3</f>
        <v>23581.2016</v>
      </c>
      <c r="E243" s="93">
        <f aca="true" t="shared" si="21" ref="E243:E248">C243/3</f>
        <v>23581.2016</v>
      </c>
      <c r="F243" s="96">
        <f aca="true" t="shared" si="22" ref="F243:F249">C243/3</f>
        <v>23581.2016</v>
      </c>
      <c r="G243" s="36"/>
    </row>
    <row r="244" spans="1:7" ht="12.75">
      <c r="A244" s="52"/>
      <c r="B244" s="52" t="s">
        <v>101</v>
      </c>
      <c r="C244" s="73">
        <v>2059.3</v>
      </c>
      <c r="D244" s="93">
        <f t="shared" si="20"/>
        <v>686.4333333333334</v>
      </c>
      <c r="E244" s="93">
        <f t="shared" si="21"/>
        <v>686.4333333333334</v>
      </c>
      <c r="F244" s="96">
        <f t="shared" si="22"/>
        <v>686.4333333333334</v>
      </c>
      <c r="G244" s="36"/>
    </row>
    <row r="245" spans="1:7" ht="12.75">
      <c r="A245" s="52"/>
      <c r="B245" s="52" t="s">
        <v>31</v>
      </c>
      <c r="C245" s="96">
        <v>65400</v>
      </c>
      <c r="D245" s="93">
        <f t="shared" si="20"/>
        <v>21800</v>
      </c>
      <c r="E245" s="93">
        <f t="shared" si="21"/>
        <v>21800</v>
      </c>
      <c r="F245" s="96">
        <f t="shared" si="22"/>
        <v>21800</v>
      </c>
      <c r="G245" s="36"/>
    </row>
    <row r="246" spans="1:7" ht="12.75">
      <c r="A246" s="52"/>
      <c r="B246" s="52" t="s">
        <v>32</v>
      </c>
      <c r="C246" s="96">
        <v>2908.74</v>
      </c>
      <c r="D246" s="93">
        <f t="shared" si="20"/>
        <v>969.5799999999999</v>
      </c>
      <c r="E246" s="93">
        <f t="shared" si="21"/>
        <v>969.5799999999999</v>
      </c>
      <c r="F246" s="96">
        <f t="shared" si="22"/>
        <v>969.5799999999999</v>
      </c>
      <c r="G246" s="36"/>
    </row>
    <row r="247" spans="1:7" ht="12.75">
      <c r="A247" s="52"/>
      <c r="B247" s="52" t="s">
        <v>33</v>
      </c>
      <c r="C247" s="73">
        <v>2190</v>
      </c>
      <c r="D247" s="93">
        <f t="shared" si="20"/>
        <v>730</v>
      </c>
      <c r="E247" s="93">
        <f t="shared" si="21"/>
        <v>730</v>
      </c>
      <c r="F247" s="96">
        <f t="shared" si="22"/>
        <v>730</v>
      </c>
      <c r="G247" s="36"/>
    </row>
    <row r="248" spans="1:7" ht="12.75">
      <c r="A248" s="52"/>
      <c r="B248" s="52" t="s">
        <v>34</v>
      </c>
      <c r="C248" s="73">
        <v>2835.7</v>
      </c>
      <c r="D248" s="93">
        <f t="shared" si="20"/>
        <v>945.2333333333332</v>
      </c>
      <c r="E248" s="93">
        <f t="shared" si="21"/>
        <v>945.2333333333332</v>
      </c>
      <c r="F248" s="96">
        <f t="shared" si="22"/>
        <v>945.2333333333332</v>
      </c>
      <c r="G248" s="36"/>
    </row>
    <row r="249" spans="1:7" ht="13.5" thickBot="1">
      <c r="A249" s="50"/>
      <c r="B249" s="56" t="s">
        <v>22</v>
      </c>
      <c r="C249" s="125">
        <f>SUM(C242:C248)</f>
        <v>644331.7448</v>
      </c>
      <c r="D249" s="111">
        <f>D248+D247+D246+D245+D244+D243+D242</f>
        <v>214777.2482666667</v>
      </c>
      <c r="E249" s="111">
        <f>C249/3</f>
        <v>214777.24826666666</v>
      </c>
      <c r="F249" s="113">
        <f t="shared" si="22"/>
        <v>214777.24826666666</v>
      </c>
      <c r="G249" s="36"/>
    </row>
    <row r="250" spans="1:7" ht="12.75">
      <c r="A250" s="65" t="s">
        <v>35</v>
      </c>
      <c r="B250" s="48" t="s">
        <v>36</v>
      </c>
      <c r="C250" s="129"/>
      <c r="D250" s="74"/>
      <c r="E250" s="51"/>
      <c r="F250" s="76"/>
      <c r="G250" s="36"/>
    </row>
    <row r="251" spans="1:7" ht="12.75">
      <c r="A251" s="54"/>
      <c r="B251" s="108" t="s">
        <v>110</v>
      </c>
      <c r="C251" s="130">
        <v>151593.79</v>
      </c>
      <c r="D251" s="133">
        <f>C251/3</f>
        <v>50531.263333333336</v>
      </c>
      <c r="E251" s="131">
        <f>C251/3</f>
        <v>50531.263333333336</v>
      </c>
      <c r="F251" s="136">
        <f>C251/3</f>
        <v>50531.263333333336</v>
      </c>
      <c r="G251" s="36"/>
    </row>
    <row r="252" spans="1:7" ht="12.75">
      <c r="A252" s="54"/>
      <c r="B252" s="52" t="s">
        <v>54</v>
      </c>
      <c r="C252" s="131">
        <f>C251*14.2%</f>
        <v>21526.31818</v>
      </c>
      <c r="D252" s="133">
        <f>C252/3</f>
        <v>7175.439393333333</v>
      </c>
      <c r="E252" s="131">
        <f>C252/3</f>
        <v>7175.439393333333</v>
      </c>
      <c r="F252" s="136">
        <f>C252/3</f>
        <v>7175.439393333333</v>
      </c>
      <c r="G252" s="36"/>
    </row>
    <row r="253" spans="1:7" ht="12.75">
      <c r="A253" s="52"/>
      <c r="B253" s="52" t="s">
        <v>37</v>
      </c>
      <c r="C253" s="131">
        <v>7800</v>
      </c>
      <c r="D253" s="133">
        <f>C253/3</f>
        <v>2600</v>
      </c>
      <c r="E253" s="131">
        <f>C253/3</f>
        <v>2600</v>
      </c>
      <c r="F253" s="136">
        <f>C253/3</f>
        <v>2600</v>
      </c>
      <c r="G253" s="36"/>
    </row>
    <row r="254" spans="1:7" ht="12.75">
      <c r="A254" s="52"/>
      <c r="B254" s="52" t="s">
        <v>42</v>
      </c>
      <c r="C254" s="131">
        <v>38850</v>
      </c>
      <c r="D254" s="133">
        <f>C254/3</f>
        <v>12950</v>
      </c>
      <c r="E254" s="131">
        <f>C254/3</f>
        <v>12950</v>
      </c>
      <c r="F254" s="136">
        <f>C254/3</f>
        <v>12950</v>
      </c>
      <c r="G254" s="36"/>
    </row>
    <row r="255" spans="1:7" ht="12.75">
      <c r="A255" s="52"/>
      <c r="B255" s="52" t="s">
        <v>34</v>
      </c>
      <c r="C255" s="131">
        <v>0</v>
      </c>
      <c r="D255" s="133">
        <v>0</v>
      </c>
      <c r="E255" s="131">
        <v>0</v>
      </c>
      <c r="F255" s="136">
        <v>0</v>
      </c>
      <c r="G255" s="36"/>
    </row>
    <row r="256" spans="1:7" ht="13.5" thickBot="1">
      <c r="A256" s="50"/>
      <c r="B256" s="56" t="s">
        <v>22</v>
      </c>
      <c r="C256" s="132">
        <f>C255+C254+C253+C252+C251</f>
        <v>219770.10818</v>
      </c>
      <c r="D256" s="134">
        <f>D255+D254+D253+D252+D251</f>
        <v>73256.70272666667</v>
      </c>
      <c r="E256" s="135">
        <f>E255+E254+E253+E252+E251</f>
        <v>73256.70272666667</v>
      </c>
      <c r="F256" s="137">
        <f>F255+F254+F253+F252+F251</f>
        <v>73256.70272666667</v>
      </c>
      <c r="G256" s="36"/>
    </row>
    <row r="257" spans="1:7" ht="12.75">
      <c r="A257" s="51" t="s">
        <v>43</v>
      </c>
      <c r="B257" s="48" t="s">
        <v>44</v>
      </c>
      <c r="C257" s="74"/>
      <c r="D257" s="48"/>
      <c r="E257" s="48"/>
      <c r="F257" s="76"/>
      <c r="G257" s="36"/>
    </row>
    <row r="258" spans="1:7" ht="12.75">
      <c r="A258" s="52"/>
      <c r="B258" s="52" t="s">
        <v>59</v>
      </c>
      <c r="C258" s="92">
        <v>552116.4</v>
      </c>
      <c r="D258" s="93">
        <f>C258/3</f>
        <v>184038.80000000002</v>
      </c>
      <c r="E258" s="93">
        <f>C258/3</f>
        <v>184038.80000000002</v>
      </c>
      <c r="F258" s="96">
        <f>C258/3</f>
        <v>184038.80000000002</v>
      </c>
      <c r="G258" s="36"/>
    </row>
    <row r="259" spans="1:7" ht="12.75">
      <c r="A259" s="52"/>
      <c r="B259" s="52" t="s">
        <v>54</v>
      </c>
      <c r="C259" s="92">
        <f>C258*14.2%</f>
        <v>78400.5288</v>
      </c>
      <c r="D259" s="93">
        <f>C259/3</f>
        <v>26133.5096</v>
      </c>
      <c r="E259" s="93">
        <f>E258*14.2%</f>
        <v>26133.5096</v>
      </c>
      <c r="F259" s="96">
        <f>C259/3</f>
        <v>26133.5096</v>
      </c>
      <c r="G259" s="36"/>
    </row>
    <row r="260" spans="1:7" ht="12.75">
      <c r="A260" s="52"/>
      <c r="B260" s="52" t="s">
        <v>45</v>
      </c>
      <c r="C260" s="67">
        <v>5700</v>
      </c>
      <c r="D260" s="52">
        <f>C260/3</f>
        <v>1900</v>
      </c>
      <c r="E260" s="52">
        <v>1900</v>
      </c>
      <c r="F260" s="73">
        <v>1900</v>
      </c>
      <c r="G260" s="36"/>
    </row>
    <row r="261" spans="1:7" ht="13.5" thickBot="1">
      <c r="A261" s="50"/>
      <c r="B261" s="56" t="s">
        <v>22</v>
      </c>
      <c r="C261" s="126">
        <f>C258+C259+C260</f>
        <v>636216.9288</v>
      </c>
      <c r="D261" s="111">
        <f>D260+D259+D258</f>
        <v>212072.3096</v>
      </c>
      <c r="E261" s="111">
        <f>E260+E259+E258</f>
        <v>212072.3096</v>
      </c>
      <c r="F261" s="111">
        <f>F258+F260+F259</f>
        <v>212072.3096</v>
      </c>
      <c r="G261" s="36"/>
    </row>
    <row r="262" spans="1:7" ht="13.5" thickBot="1">
      <c r="A262" s="80" t="s">
        <v>47</v>
      </c>
      <c r="B262" s="57" t="s">
        <v>48</v>
      </c>
      <c r="C262" s="28">
        <v>2076.18</v>
      </c>
      <c r="D262" s="127">
        <f>C262/3</f>
        <v>692.06</v>
      </c>
      <c r="E262" s="127">
        <f>C262/3</f>
        <v>692.06</v>
      </c>
      <c r="F262" s="128">
        <f>C262/3</f>
        <v>692.06</v>
      </c>
      <c r="G262" s="36"/>
    </row>
    <row r="263" spans="1:7" ht="13.5" thickBot="1">
      <c r="A263" s="151"/>
      <c r="B263" s="152" t="s">
        <v>49</v>
      </c>
      <c r="C263" s="153">
        <f>C262+C261+C256+C249+C239+C233+C223</f>
        <v>2343841.62178</v>
      </c>
      <c r="D263" s="153">
        <f>D262+D261+D256+D249+D233+D223</f>
        <v>781280.5405933334</v>
      </c>
      <c r="E263" s="153">
        <f>E262+E261+E256+E249+E239+E233+E223</f>
        <v>781280.5405933334</v>
      </c>
      <c r="F263" s="255">
        <f>F262+F261+F256+F249+F239+F233+F223</f>
        <v>781280.5405933334</v>
      </c>
      <c r="G263" s="36"/>
    </row>
    <row r="264" spans="1:7" ht="13.5" thickBot="1">
      <c r="A264" s="118"/>
      <c r="B264" s="122" t="s">
        <v>102</v>
      </c>
      <c r="C264" s="123">
        <f>E264+F264+D264</f>
        <v>140606.61000000002</v>
      </c>
      <c r="D264" s="122">
        <v>46868.87</v>
      </c>
      <c r="E264" s="122">
        <v>46868.87</v>
      </c>
      <c r="F264" s="124">
        <v>46868.87</v>
      </c>
      <c r="G264" s="36"/>
    </row>
    <row r="265" spans="1:7" ht="13.5" thickBot="1">
      <c r="A265" s="121"/>
      <c r="B265" s="57" t="s">
        <v>63</v>
      </c>
      <c r="C265" s="28">
        <v>77254</v>
      </c>
      <c r="D265" s="127">
        <f>C265/3</f>
        <v>25751.333333333332</v>
      </c>
      <c r="E265" s="127">
        <f>C265/3</f>
        <v>25751.333333333332</v>
      </c>
      <c r="F265" s="128">
        <f>C265/3</f>
        <v>25751.333333333332</v>
      </c>
      <c r="G265" s="36"/>
    </row>
    <row r="266" spans="1:7" ht="13.5" thickBot="1">
      <c r="A266" s="83"/>
      <c r="B266" s="81" t="s">
        <v>50</v>
      </c>
      <c r="C266" s="82">
        <f>C265+C263+C264</f>
        <v>2561702.23178</v>
      </c>
      <c r="D266" s="114">
        <f>D265+D263+D264</f>
        <v>853900.7439266668</v>
      </c>
      <c r="E266" s="115">
        <f>E265+E263+E264</f>
        <v>853900.7439266668</v>
      </c>
      <c r="F266" s="116">
        <f>F265+F263+F264</f>
        <v>853900.7439266668</v>
      </c>
      <c r="G266" s="36"/>
    </row>
    <row r="267" spans="1:7" ht="12.75">
      <c r="A267" s="158"/>
      <c r="B267" s="160"/>
      <c r="C267" s="160"/>
      <c r="D267" s="160"/>
      <c r="E267" s="160"/>
      <c r="F267" s="159"/>
      <c r="G267" s="36"/>
    </row>
    <row r="268" spans="1:7" ht="12.75">
      <c r="A268" s="36"/>
      <c r="B268" s="36"/>
      <c r="C268" s="36"/>
      <c r="D268" s="36"/>
      <c r="E268" s="36"/>
      <c r="F268" s="36"/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36"/>
      <c r="B270" s="36"/>
      <c r="C270" s="36"/>
      <c r="D270" s="36"/>
      <c r="E270" s="36"/>
      <c r="F270" s="36"/>
      <c r="G270" s="36"/>
    </row>
    <row r="271" spans="1:7" ht="12.75">
      <c r="A271" s="36"/>
      <c r="B271" s="37"/>
      <c r="C271" s="37"/>
      <c r="D271" s="36"/>
      <c r="E271" s="36"/>
      <c r="F271" s="36"/>
      <c r="G271" s="36"/>
    </row>
    <row r="272" spans="1:7" ht="12.75">
      <c r="A272" s="36" t="s">
        <v>109</v>
      </c>
      <c r="B272" s="33" t="s">
        <v>60</v>
      </c>
      <c r="C272" s="36"/>
      <c r="D272" s="33" t="s">
        <v>109</v>
      </c>
      <c r="E272" s="249" t="s">
        <v>111</v>
      </c>
      <c r="F272" s="250"/>
      <c r="G272" s="36"/>
    </row>
    <row r="273" spans="1:7" ht="12.75">
      <c r="A273" s="36"/>
      <c r="B273" s="36"/>
      <c r="C273" s="36"/>
      <c r="D273" s="36"/>
      <c r="E273" s="36"/>
      <c r="F273" s="36"/>
      <c r="G273" s="36"/>
    </row>
    <row r="274" spans="1:7" ht="12.75">
      <c r="A274" s="36"/>
      <c r="B274" s="36"/>
      <c r="C274" s="36"/>
      <c r="D274" s="36"/>
      <c r="E274" s="36"/>
      <c r="F274" s="36"/>
      <c r="G274" s="36"/>
    </row>
    <row r="275" spans="1:7" ht="12.75">
      <c r="A275" s="36"/>
      <c r="B275" s="36"/>
      <c r="C275" s="36"/>
      <c r="D275" s="36"/>
      <c r="E275" s="36"/>
      <c r="F275" s="36"/>
      <c r="G275" s="36"/>
    </row>
    <row r="276" spans="1:7" ht="12.75">
      <c r="A276" s="36"/>
      <c r="B276" s="36"/>
      <c r="C276" s="36"/>
      <c r="D276" s="36"/>
      <c r="E276" s="36"/>
      <c r="F276" s="36"/>
      <c r="G276" s="36"/>
    </row>
    <row r="277" spans="1:7" ht="12.75">
      <c r="A277" s="36"/>
      <c r="B277" s="36"/>
      <c r="C277" s="36"/>
      <c r="D277" s="36"/>
      <c r="E277" s="36"/>
      <c r="F277" s="36"/>
      <c r="G277" s="36"/>
    </row>
    <row r="278" spans="1:7" ht="14.25">
      <c r="A278" s="2"/>
      <c r="B278" s="2"/>
      <c r="C278" s="2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23"/>
      <c r="B281" s="24"/>
      <c r="C281" s="24"/>
      <c r="D281" s="24" t="s">
        <v>69</v>
      </c>
      <c r="G281" s="1"/>
    </row>
    <row r="282" spans="1:7" ht="12.75">
      <c r="A282" s="23"/>
      <c r="B282" s="23"/>
      <c r="C282" s="251" t="s">
        <v>115</v>
      </c>
      <c r="D282" s="250"/>
      <c r="E282" s="250"/>
      <c r="F282" s="250"/>
      <c r="G282" s="1"/>
    </row>
    <row r="283" spans="1:7" ht="12.75">
      <c r="A283" s="23"/>
      <c r="B283" s="23"/>
      <c r="C283" s="23"/>
      <c r="D283" s="251" t="s">
        <v>93</v>
      </c>
      <c r="E283" s="250"/>
      <c r="F283" s="250"/>
      <c r="G283" s="1"/>
    </row>
    <row r="284" spans="1:7" ht="12.75">
      <c r="A284" s="23"/>
      <c r="B284" s="23"/>
      <c r="C284" s="23"/>
      <c r="G284" s="1"/>
    </row>
    <row r="285" spans="1:7" ht="12.75">
      <c r="A285" s="23"/>
      <c r="B285" s="24" t="s">
        <v>116</v>
      </c>
      <c r="C285" s="24"/>
      <c r="G285" s="1"/>
    </row>
    <row r="286" spans="1:7" ht="12.75">
      <c r="A286" s="23"/>
      <c r="B286" s="23" t="s">
        <v>94</v>
      </c>
      <c r="C286" s="23"/>
      <c r="G286" s="1"/>
    </row>
    <row r="287" spans="1:7" ht="12.75">
      <c r="A287" s="23"/>
      <c r="B287" s="23" t="s">
        <v>51</v>
      </c>
      <c r="C287" s="23">
        <f>C288+C289</f>
        <v>97554.29999999999</v>
      </c>
      <c r="G287" s="1"/>
    </row>
    <row r="288" spans="1:7" ht="12.75">
      <c r="A288" s="23"/>
      <c r="B288" s="23" t="s">
        <v>0</v>
      </c>
      <c r="C288" s="23">
        <v>95997.9</v>
      </c>
      <c r="G288" s="1"/>
    </row>
    <row r="289" spans="1:7" ht="12.75">
      <c r="A289" s="23"/>
      <c r="B289" s="23" t="s">
        <v>1</v>
      </c>
      <c r="C289" s="23">
        <v>1556.4</v>
      </c>
      <c r="G289" s="1"/>
    </row>
    <row r="290" spans="1:7" ht="12.75">
      <c r="A290" s="23"/>
      <c r="B290" s="23" t="s">
        <v>2</v>
      </c>
      <c r="C290" s="23">
        <f>C291+C292+C293</f>
        <v>89951.3</v>
      </c>
      <c r="G290" s="1"/>
    </row>
    <row r="291" spans="1:7" ht="12.75">
      <c r="A291" s="23"/>
      <c r="B291" s="23" t="s">
        <v>3</v>
      </c>
      <c r="C291" s="23">
        <v>16348.5</v>
      </c>
      <c r="G291" s="1"/>
    </row>
    <row r="292" spans="1:7" ht="12.75">
      <c r="A292" s="23"/>
      <c r="B292" s="23" t="s">
        <v>4</v>
      </c>
      <c r="C292" s="23">
        <v>1830</v>
      </c>
      <c r="G292" s="1"/>
    </row>
    <row r="293" spans="1:7" ht="12.75">
      <c r="A293" s="23"/>
      <c r="B293" s="23" t="s">
        <v>5</v>
      </c>
      <c r="C293" s="23">
        <v>71772.8</v>
      </c>
      <c r="G293" s="1"/>
    </row>
    <row r="294" spans="1:7" ht="12.75">
      <c r="A294" s="23"/>
      <c r="B294" s="23" t="s">
        <v>6</v>
      </c>
      <c r="C294" s="23">
        <v>1838.8</v>
      </c>
      <c r="G294" s="1"/>
    </row>
    <row r="295" spans="1:7" ht="13.5" thickBot="1">
      <c r="A295" s="23"/>
      <c r="B295" s="23" t="s">
        <v>7</v>
      </c>
      <c r="C295" s="23">
        <v>5230</v>
      </c>
      <c r="G295" s="1"/>
    </row>
    <row r="296" spans="1:7" ht="12.75">
      <c r="A296" s="47" t="s">
        <v>68</v>
      </c>
      <c r="B296" s="48" t="s">
        <v>9</v>
      </c>
      <c r="C296" s="46" t="s">
        <v>70</v>
      </c>
      <c r="D296" s="39" t="s">
        <v>65</v>
      </c>
      <c r="E296" s="39" t="s">
        <v>66</v>
      </c>
      <c r="F296" s="40" t="s">
        <v>67</v>
      </c>
      <c r="G296" s="35"/>
    </row>
    <row r="297" spans="1:7" ht="13.5" thickBot="1">
      <c r="A297" s="49"/>
      <c r="B297" s="50" t="s">
        <v>10</v>
      </c>
      <c r="C297" s="38"/>
      <c r="D297" s="22"/>
      <c r="E297" s="22"/>
      <c r="F297" s="41"/>
      <c r="G297" s="1"/>
    </row>
    <row r="298" spans="1:7" ht="12.75">
      <c r="A298" s="49">
        <v>1</v>
      </c>
      <c r="B298" s="51" t="s">
        <v>11</v>
      </c>
      <c r="C298" s="25">
        <v>2511348.1</v>
      </c>
      <c r="D298" s="84">
        <f>C298/3</f>
        <v>837116.0333333333</v>
      </c>
      <c r="E298" s="25">
        <f>C298/3</f>
        <v>837116.0333333333</v>
      </c>
      <c r="F298" s="42">
        <f>C298/3</f>
        <v>837116.0333333333</v>
      </c>
      <c r="G298" s="36"/>
    </row>
    <row r="299" spans="1:7" ht="12.75">
      <c r="A299" s="49">
        <v>3</v>
      </c>
      <c r="B299" s="52" t="s">
        <v>12</v>
      </c>
      <c r="C299" s="38">
        <v>22500</v>
      </c>
      <c r="D299" s="25">
        <f>C299/3</f>
        <v>7500</v>
      </c>
      <c r="E299" s="25">
        <f>C299/3</f>
        <v>7500</v>
      </c>
      <c r="F299" s="25">
        <f>C299/3</f>
        <v>7500</v>
      </c>
      <c r="G299" s="36"/>
    </row>
    <row r="300" spans="1:7" ht="12.75">
      <c r="A300" s="49">
        <v>4</v>
      </c>
      <c r="B300" s="52" t="s">
        <v>13</v>
      </c>
      <c r="C300" s="38">
        <v>27854.16</v>
      </c>
      <c r="D300" s="84">
        <f>C300/3</f>
        <v>9284.72</v>
      </c>
      <c r="E300" s="25">
        <f>C300/3</f>
        <v>9284.72</v>
      </c>
      <c r="F300" s="42">
        <f>C300/3</f>
        <v>9284.72</v>
      </c>
      <c r="G300" s="36"/>
    </row>
    <row r="301" spans="1:7" ht="13.5" thickBot="1">
      <c r="A301" s="53"/>
      <c r="B301" s="54" t="s">
        <v>90</v>
      </c>
      <c r="C301" s="85">
        <f>SUM(C298:C300)</f>
        <v>2561702.2600000002</v>
      </c>
      <c r="D301" s="86">
        <f>SUM(D298:D300)</f>
        <v>853900.7533333333</v>
      </c>
      <c r="E301" s="27">
        <f>SUM(E298:E300)</f>
        <v>853900.7533333333</v>
      </c>
      <c r="F301" s="43">
        <f>SUM(F298:F300)</f>
        <v>853900.7533333333</v>
      </c>
      <c r="G301" s="37"/>
    </row>
    <row r="302" spans="1:7" ht="13.5" thickBot="1">
      <c r="A302" s="55"/>
      <c r="B302" s="56"/>
      <c r="C302" s="82"/>
      <c r="D302" s="44"/>
      <c r="E302" s="44"/>
      <c r="F302" s="45"/>
      <c r="G302" s="1"/>
    </row>
    <row r="303" spans="1:7" ht="13.5" thickBot="1">
      <c r="A303" s="59"/>
      <c r="B303" s="59" t="s">
        <v>15</v>
      </c>
      <c r="C303" s="59"/>
      <c r="D303" s="60"/>
      <c r="E303" s="60"/>
      <c r="F303" s="60"/>
      <c r="G303" s="1"/>
    </row>
    <row r="304" spans="1:7" ht="12.75">
      <c r="A304" s="47">
        <v>1</v>
      </c>
      <c r="B304" s="48" t="s">
        <v>53</v>
      </c>
      <c r="C304" s="66"/>
      <c r="D304" s="69"/>
      <c r="E304" s="69"/>
      <c r="F304" s="71"/>
      <c r="G304" s="1"/>
    </row>
    <row r="305" spans="1:7" ht="12.75">
      <c r="A305" s="49" t="s">
        <v>16</v>
      </c>
      <c r="B305" s="52" t="s">
        <v>17</v>
      </c>
      <c r="C305" s="67"/>
      <c r="D305" s="70"/>
      <c r="E305" s="70"/>
      <c r="F305" s="72"/>
      <c r="G305" s="1"/>
    </row>
    <row r="306" spans="1:7" ht="12.75">
      <c r="A306" s="49"/>
      <c r="B306" s="52" t="s">
        <v>96</v>
      </c>
      <c r="C306" s="67">
        <v>259875</v>
      </c>
      <c r="D306" s="93">
        <f>C306/3</f>
        <v>86625</v>
      </c>
      <c r="E306" s="93">
        <f>C306/3</f>
        <v>86625</v>
      </c>
      <c r="F306" s="96">
        <f>C306/3</f>
        <v>86625</v>
      </c>
      <c r="G306" s="36"/>
    </row>
    <row r="307" spans="1:7" ht="12.75">
      <c r="A307" s="49"/>
      <c r="B307" s="52" t="s">
        <v>97</v>
      </c>
      <c r="C307" s="67">
        <v>51975</v>
      </c>
      <c r="D307" s="93">
        <f>C307/3</f>
        <v>17325</v>
      </c>
      <c r="E307" s="93">
        <f>C307/3</f>
        <v>17325</v>
      </c>
      <c r="F307" s="92">
        <f>C307/3</f>
        <v>17325</v>
      </c>
      <c r="G307" s="36"/>
    </row>
    <row r="308" spans="1:7" ht="12.75">
      <c r="A308" s="49"/>
      <c r="B308" s="52" t="s">
        <v>18</v>
      </c>
      <c r="C308" s="35">
        <f>SUM(C306:C307)</f>
        <v>311850</v>
      </c>
      <c r="D308" s="94">
        <f>SUM(D306:D307)</f>
        <v>103950</v>
      </c>
      <c r="E308" s="94">
        <f>SUM(E306:E307)</f>
        <v>103950</v>
      </c>
      <c r="F308" s="97">
        <f>SUM(F306:F307)</f>
        <v>103950</v>
      </c>
      <c r="G308" s="35"/>
    </row>
    <row r="309" spans="1:7" ht="12.75">
      <c r="A309" s="49"/>
      <c r="B309" s="52" t="s">
        <v>54</v>
      </c>
      <c r="C309" s="67">
        <f>C308*14.2%</f>
        <v>44282.7</v>
      </c>
      <c r="D309" s="93">
        <f>C309/3</f>
        <v>14760.9</v>
      </c>
      <c r="E309" s="93">
        <f>C309/3</f>
        <v>14760.9</v>
      </c>
      <c r="F309" s="96">
        <f>C309/3</f>
        <v>14760.9</v>
      </c>
      <c r="G309" s="36"/>
    </row>
    <row r="310" spans="1:7" ht="12.75">
      <c r="A310" s="49"/>
      <c r="B310" s="52" t="s">
        <v>19</v>
      </c>
      <c r="C310" s="92">
        <v>13179.44</v>
      </c>
      <c r="D310" s="93">
        <f>C310/3</f>
        <v>4393.1466666666665</v>
      </c>
      <c r="E310" s="93">
        <f>C310/3</f>
        <v>4393.1466666666665</v>
      </c>
      <c r="F310" s="96">
        <f>C310/3</f>
        <v>4393.1466666666665</v>
      </c>
      <c r="G310" s="36"/>
    </row>
    <row r="311" spans="1:7" ht="12.75">
      <c r="A311" s="61"/>
      <c r="B311" s="42" t="s">
        <v>98</v>
      </c>
      <c r="C311" s="68">
        <v>27342.8</v>
      </c>
      <c r="D311" s="95">
        <f>C311/3</f>
        <v>9114.266666666666</v>
      </c>
      <c r="E311" s="95">
        <f>C311/3</f>
        <v>9114.266666666666</v>
      </c>
      <c r="F311" s="98">
        <f>C311/3</f>
        <v>9114.266666666666</v>
      </c>
      <c r="G311" s="36"/>
    </row>
    <row r="312" spans="1:7" ht="13.5" thickBot="1">
      <c r="A312" s="50"/>
      <c r="B312" s="64" t="s">
        <v>22</v>
      </c>
      <c r="C312" s="126">
        <f>C311+C310+C309+C308</f>
        <v>396654.94</v>
      </c>
      <c r="D312" s="111">
        <f>SUM(D308:D311)</f>
        <v>132218.31333333332</v>
      </c>
      <c r="E312" s="111">
        <f>SUM(E308:E311)</f>
        <v>132218.31333333332</v>
      </c>
      <c r="F312" s="113">
        <f>SUM(F308:F311)</f>
        <v>132218.31333333332</v>
      </c>
      <c r="G312" s="36"/>
    </row>
    <row r="313" spans="1:7" ht="12.75">
      <c r="A313" s="48" t="s">
        <v>23</v>
      </c>
      <c r="B313" s="48" t="s">
        <v>24</v>
      </c>
      <c r="C313" s="66"/>
      <c r="D313" s="48"/>
      <c r="E313" s="66"/>
      <c r="F313" s="48"/>
      <c r="G313" s="36"/>
    </row>
    <row r="314" spans="1:7" ht="12.75">
      <c r="A314" s="51"/>
      <c r="B314" s="51" t="s">
        <v>103</v>
      </c>
      <c r="C314" s="99">
        <v>177100.8</v>
      </c>
      <c r="D314" s="101">
        <f>C314/3</f>
        <v>59033.6</v>
      </c>
      <c r="E314" s="99">
        <f>C314/3</f>
        <v>59033.6</v>
      </c>
      <c r="F314" s="101">
        <f>C314/3</f>
        <v>59033.6</v>
      </c>
      <c r="G314" s="36"/>
    </row>
    <row r="315" spans="1:7" ht="12.75">
      <c r="A315" s="52"/>
      <c r="B315" s="52" t="s">
        <v>72</v>
      </c>
      <c r="C315" s="92">
        <v>68682.98</v>
      </c>
      <c r="D315" s="101">
        <f aca="true" t="shared" si="23" ref="D315:D321">C315/3</f>
        <v>22894.326666666664</v>
      </c>
      <c r="E315" s="99">
        <f aca="true" t="shared" si="24" ref="E315:E322">C315/3</f>
        <v>22894.326666666664</v>
      </c>
      <c r="F315" s="101">
        <f aca="true" t="shared" si="25" ref="F315:F322">C315/3</f>
        <v>22894.326666666664</v>
      </c>
      <c r="G315" s="36"/>
    </row>
    <row r="316" spans="1:7" ht="12.75">
      <c r="A316" s="52"/>
      <c r="B316" s="52" t="s">
        <v>25</v>
      </c>
      <c r="C316" s="92">
        <v>102055</v>
      </c>
      <c r="D316" s="101">
        <f t="shared" si="23"/>
        <v>34018.333333333336</v>
      </c>
      <c r="E316" s="99">
        <f t="shared" si="24"/>
        <v>34018.333333333336</v>
      </c>
      <c r="F316" s="101">
        <f t="shared" si="25"/>
        <v>34018.333333333336</v>
      </c>
      <c r="G316" s="36"/>
    </row>
    <row r="317" spans="1:7" ht="12.75">
      <c r="A317" s="52"/>
      <c r="B317" s="52" t="s">
        <v>105</v>
      </c>
      <c r="C317" s="92">
        <v>5850.79</v>
      </c>
      <c r="D317" s="101">
        <f t="shared" si="23"/>
        <v>1950.2633333333333</v>
      </c>
      <c r="E317" s="99">
        <f t="shared" si="24"/>
        <v>1950.2633333333333</v>
      </c>
      <c r="F317" s="101">
        <f t="shared" si="25"/>
        <v>1950.2633333333333</v>
      </c>
      <c r="G317" s="36"/>
    </row>
    <row r="318" spans="1:7" ht="12.75">
      <c r="A318" s="52"/>
      <c r="B318" s="52" t="s">
        <v>106</v>
      </c>
      <c r="C318" s="92">
        <v>85246.13</v>
      </c>
      <c r="D318" s="101">
        <f t="shared" si="23"/>
        <v>28415.376666666667</v>
      </c>
      <c r="E318" s="99">
        <f t="shared" si="24"/>
        <v>28415.376666666667</v>
      </c>
      <c r="F318" s="101">
        <f t="shared" si="25"/>
        <v>28415.376666666667</v>
      </c>
      <c r="G318" s="36"/>
    </row>
    <row r="319" spans="1:7" ht="12.75">
      <c r="A319" s="52"/>
      <c r="B319" s="52" t="s">
        <v>107</v>
      </c>
      <c r="C319" s="92">
        <v>784.03</v>
      </c>
      <c r="D319" s="101">
        <f t="shared" si="23"/>
        <v>261.3433333333333</v>
      </c>
      <c r="E319" s="99">
        <f t="shared" si="24"/>
        <v>261.3433333333333</v>
      </c>
      <c r="F319" s="101">
        <f t="shared" si="25"/>
        <v>261.3433333333333</v>
      </c>
      <c r="G319" s="36"/>
    </row>
    <row r="320" spans="1:7" ht="12.75">
      <c r="A320" s="52"/>
      <c r="B320" s="52" t="s">
        <v>108</v>
      </c>
      <c r="C320" s="92">
        <v>2330.9</v>
      </c>
      <c r="D320" s="101">
        <f t="shared" si="23"/>
        <v>776.9666666666667</v>
      </c>
      <c r="E320" s="99">
        <f t="shared" si="24"/>
        <v>776.9666666666667</v>
      </c>
      <c r="F320" s="101">
        <f t="shared" si="25"/>
        <v>776.9666666666667</v>
      </c>
      <c r="G320" s="36"/>
    </row>
    <row r="321" spans="1:7" ht="12.75">
      <c r="A321" s="62"/>
      <c r="B321" s="62" t="s">
        <v>26</v>
      </c>
      <c r="C321" s="100">
        <v>2741.09</v>
      </c>
      <c r="D321" s="101">
        <f t="shared" si="23"/>
        <v>913.6966666666667</v>
      </c>
      <c r="E321" s="99">
        <f t="shared" si="24"/>
        <v>913.6966666666667</v>
      </c>
      <c r="F321" s="101">
        <f t="shared" si="25"/>
        <v>913.6966666666667</v>
      </c>
      <c r="G321" s="36"/>
    </row>
    <row r="322" spans="1:7" ht="13.5" thickBot="1">
      <c r="A322" s="50"/>
      <c r="B322" s="56" t="s">
        <v>22</v>
      </c>
      <c r="C322" s="126">
        <f>SUM(C314:C321)</f>
        <v>444791.72000000003</v>
      </c>
      <c r="D322" s="111">
        <f>SUM(D314:D321)</f>
        <v>148263.90666666668</v>
      </c>
      <c r="E322" s="112">
        <f t="shared" si="24"/>
        <v>148263.90666666668</v>
      </c>
      <c r="F322" s="111">
        <f t="shared" si="25"/>
        <v>148263.90666666668</v>
      </c>
      <c r="G322" s="36"/>
    </row>
    <row r="323" spans="1:7" ht="12.75">
      <c r="A323" s="51" t="s">
        <v>27</v>
      </c>
      <c r="B323" s="48" t="s">
        <v>55</v>
      </c>
      <c r="C323" s="75"/>
      <c r="D323" s="48"/>
      <c r="E323" s="48"/>
      <c r="F323" s="76"/>
      <c r="G323" s="36"/>
    </row>
    <row r="324" spans="1:7" ht="12.75">
      <c r="A324" s="51"/>
      <c r="B324" s="52" t="s">
        <v>104</v>
      </c>
      <c r="C324" s="76">
        <v>0</v>
      </c>
      <c r="D324" s="51">
        <v>0</v>
      </c>
      <c r="E324" s="51">
        <v>0</v>
      </c>
      <c r="F324" s="76">
        <v>0</v>
      </c>
      <c r="G324" s="36"/>
    </row>
    <row r="325" spans="1:7" ht="12.75">
      <c r="A325" s="52"/>
      <c r="B325" s="52" t="s">
        <v>83</v>
      </c>
      <c r="C325" s="76">
        <v>0</v>
      </c>
      <c r="D325" s="51">
        <v>0</v>
      </c>
      <c r="E325" s="51">
        <v>0</v>
      </c>
      <c r="F325" s="76">
        <v>0</v>
      </c>
      <c r="G325" s="36"/>
    </row>
    <row r="326" spans="1:7" ht="12.75">
      <c r="A326" s="52"/>
      <c r="B326" s="52" t="s">
        <v>84</v>
      </c>
      <c r="C326" s="76">
        <v>0</v>
      </c>
      <c r="D326" s="51">
        <v>0</v>
      </c>
      <c r="E326" s="51">
        <v>0</v>
      </c>
      <c r="F326" s="76">
        <v>0</v>
      </c>
      <c r="G326" s="36"/>
    </row>
    <row r="327" spans="1:7" ht="12.75">
      <c r="A327" s="62"/>
      <c r="B327" s="62" t="s">
        <v>85</v>
      </c>
      <c r="C327" s="76">
        <v>0</v>
      </c>
      <c r="D327" s="51">
        <v>0</v>
      </c>
      <c r="E327" s="51">
        <v>0</v>
      </c>
      <c r="F327" s="76">
        <v>0</v>
      </c>
      <c r="G327" s="36"/>
    </row>
    <row r="328" spans="1:7" ht="13.5" thickBot="1">
      <c r="A328" s="56"/>
      <c r="B328" s="56" t="s">
        <v>22</v>
      </c>
      <c r="C328" s="76">
        <v>0</v>
      </c>
      <c r="D328" s="51">
        <v>0</v>
      </c>
      <c r="E328" s="51">
        <v>0</v>
      </c>
      <c r="F328" s="50">
        <v>0</v>
      </c>
      <c r="G328" s="36"/>
    </row>
    <row r="329" spans="1:7" ht="12.75">
      <c r="A329" s="62" t="s">
        <v>28</v>
      </c>
      <c r="B329" s="58" t="s">
        <v>56</v>
      </c>
      <c r="C329" s="77"/>
      <c r="D329" s="78"/>
      <c r="E329" s="78"/>
      <c r="F329" s="79"/>
      <c r="G329" s="36"/>
    </row>
    <row r="330" spans="1:7" ht="12.75">
      <c r="A330" s="51"/>
      <c r="B330" s="51" t="s">
        <v>57</v>
      </c>
      <c r="C330" s="76"/>
      <c r="D330" s="51"/>
      <c r="E330" s="51"/>
      <c r="F330" s="76"/>
      <c r="G330" s="36"/>
    </row>
    <row r="331" spans="1:7" ht="12.75">
      <c r="A331" s="52"/>
      <c r="B331" s="52" t="s">
        <v>29</v>
      </c>
      <c r="C331" s="73">
        <v>498194.4</v>
      </c>
      <c r="D331" s="93">
        <f>C331/3</f>
        <v>166064.80000000002</v>
      </c>
      <c r="E331" s="93">
        <f>C331/3</f>
        <v>166064.80000000002</v>
      </c>
      <c r="F331" s="96">
        <f>C331/3</f>
        <v>166064.80000000002</v>
      </c>
      <c r="G331" s="36"/>
    </row>
    <row r="332" spans="1:7" ht="12.75">
      <c r="A332" s="52"/>
      <c r="B332" s="52" t="s">
        <v>30</v>
      </c>
      <c r="C332" s="96">
        <f>C331*14.2%</f>
        <v>70743.6048</v>
      </c>
      <c r="D332" s="93">
        <f aca="true" t="shared" si="26" ref="D332:D337">C332/3</f>
        <v>23581.2016</v>
      </c>
      <c r="E332" s="93">
        <f aca="true" t="shared" si="27" ref="E332:E337">C332/3</f>
        <v>23581.2016</v>
      </c>
      <c r="F332" s="96">
        <f aca="true" t="shared" si="28" ref="F332:F338">C332/3</f>
        <v>23581.2016</v>
      </c>
      <c r="G332" s="36"/>
    </row>
    <row r="333" spans="1:7" ht="12.75">
      <c r="A333" s="52"/>
      <c r="B333" s="52" t="s">
        <v>101</v>
      </c>
      <c r="C333" s="73">
        <v>2059.3</v>
      </c>
      <c r="D333" s="93">
        <f t="shared" si="26"/>
        <v>686.4333333333334</v>
      </c>
      <c r="E333" s="93">
        <f t="shared" si="27"/>
        <v>686.4333333333334</v>
      </c>
      <c r="F333" s="96">
        <f t="shared" si="28"/>
        <v>686.4333333333334</v>
      </c>
      <c r="G333" s="36"/>
    </row>
    <row r="334" spans="1:7" ht="12.75">
      <c r="A334" s="52"/>
      <c r="B334" s="52" t="s">
        <v>31</v>
      </c>
      <c r="C334" s="96">
        <v>65400</v>
      </c>
      <c r="D334" s="93">
        <f t="shared" si="26"/>
        <v>21800</v>
      </c>
      <c r="E334" s="93">
        <f t="shared" si="27"/>
        <v>21800</v>
      </c>
      <c r="F334" s="96">
        <f t="shared" si="28"/>
        <v>21800</v>
      </c>
      <c r="G334" s="36"/>
    </row>
    <row r="335" spans="1:7" ht="12.75">
      <c r="A335" s="52"/>
      <c r="B335" s="52" t="s">
        <v>32</v>
      </c>
      <c r="C335" s="96">
        <v>2908.74</v>
      </c>
      <c r="D335" s="93">
        <f t="shared" si="26"/>
        <v>969.5799999999999</v>
      </c>
      <c r="E335" s="93">
        <f t="shared" si="27"/>
        <v>969.5799999999999</v>
      </c>
      <c r="F335" s="96">
        <f t="shared" si="28"/>
        <v>969.5799999999999</v>
      </c>
      <c r="G335" s="36"/>
    </row>
    <row r="336" spans="1:7" ht="12.75">
      <c r="A336" s="52"/>
      <c r="B336" s="52" t="s">
        <v>33</v>
      </c>
      <c r="C336" s="73">
        <v>2190</v>
      </c>
      <c r="D336" s="93">
        <f t="shared" si="26"/>
        <v>730</v>
      </c>
      <c r="E336" s="93">
        <f t="shared" si="27"/>
        <v>730</v>
      </c>
      <c r="F336" s="96">
        <f t="shared" si="28"/>
        <v>730</v>
      </c>
      <c r="G336" s="36"/>
    </row>
    <row r="337" spans="1:7" ht="12.75">
      <c r="A337" s="52"/>
      <c r="B337" s="52" t="s">
        <v>34</v>
      </c>
      <c r="C337" s="73">
        <v>2835.7</v>
      </c>
      <c r="D337" s="93">
        <f t="shared" si="26"/>
        <v>945.2333333333332</v>
      </c>
      <c r="E337" s="93">
        <f t="shared" si="27"/>
        <v>945.2333333333332</v>
      </c>
      <c r="F337" s="96">
        <f t="shared" si="28"/>
        <v>945.2333333333332</v>
      </c>
      <c r="G337" s="36"/>
    </row>
    <row r="338" spans="1:7" ht="13.5" thickBot="1">
      <c r="A338" s="50"/>
      <c r="B338" s="56" t="s">
        <v>22</v>
      </c>
      <c r="C338" s="125">
        <f>SUM(C331:C337)</f>
        <v>644331.7448</v>
      </c>
      <c r="D338" s="111">
        <f>D337+D336+D335+D334+D333+D332+D331</f>
        <v>214777.2482666667</v>
      </c>
      <c r="E338" s="111">
        <f>C338/3</f>
        <v>214777.24826666666</v>
      </c>
      <c r="F338" s="113">
        <f t="shared" si="28"/>
        <v>214777.24826666666</v>
      </c>
      <c r="G338" s="36"/>
    </row>
    <row r="339" spans="1:7" ht="12.75">
      <c r="A339" s="65" t="s">
        <v>35</v>
      </c>
      <c r="B339" s="48" t="s">
        <v>36</v>
      </c>
      <c r="C339" s="129"/>
      <c r="D339" s="74"/>
      <c r="E339" s="51"/>
      <c r="F339" s="76"/>
      <c r="G339" s="36"/>
    </row>
    <row r="340" spans="1:7" ht="12.75">
      <c r="A340" s="54"/>
      <c r="B340" s="108" t="s">
        <v>110</v>
      </c>
      <c r="C340" s="130">
        <v>151593.79</v>
      </c>
      <c r="D340" s="133">
        <f>C340/3</f>
        <v>50531.263333333336</v>
      </c>
      <c r="E340" s="131">
        <f>C340/3</f>
        <v>50531.263333333336</v>
      </c>
      <c r="F340" s="136">
        <f>C340/3</f>
        <v>50531.263333333336</v>
      </c>
      <c r="G340" s="36"/>
    </row>
    <row r="341" spans="1:7" ht="12.75">
      <c r="A341" s="54"/>
      <c r="B341" s="52" t="s">
        <v>54</v>
      </c>
      <c r="C341" s="131">
        <f>C340*14.2%</f>
        <v>21526.31818</v>
      </c>
      <c r="D341" s="133">
        <f>C341/3</f>
        <v>7175.439393333333</v>
      </c>
      <c r="E341" s="131">
        <f>C341/3</f>
        <v>7175.439393333333</v>
      </c>
      <c r="F341" s="136">
        <f>C341/3</f>
        <v>7175.439393333333</v>
      </c>
      <c r="G341" s="36"/>
    </row>
    <row r="342" spans="1:7" ht="12.75">
      <c r="A342" s="52"/>
      <c r="B342" s="52" t="s">
        <v>37</v>
      </c>
      <c r="C342" s="131">
        <v>7800</v>
      </c>
      <c r="D342" s="133">
        <f>C342/3</f>
        <v>2600</v>
      </c>
      <c r="E342" s="131">
        <f>C342/3</f>
        <v>2600</v>
      </c>
      <c r="F342" s="136">
        <f>C342/3</f>
        <v>2600</v>
      </c>
      <c r="G342" s="36"/>
    </row>
    <row r="343" spans="1:7" ht="12.75">
      <c r="A343" s="52"/>
      <c r="B343" s="52" t="s">
        <v>42</v>
      </c>
      <c r="C343" s="131">
        <v>38850</v>
      </c>
      <c r="D343" s="133">
        <f>C343/3</f>
        <v>12950</v>
      </c>
      <c r="E343" s="131">
        <f>C343/3</f>
        <v>12950</v>
      </c>
      <c r="F343" s="136">
        <f>C343/3</f>
        <v>12950</v>
      </c>
      <c r="G343" s="36"/>
    </row>
    <row r="344" spans="1:7" ht="12.75">
      <c r="A344" s="52"/>
      <c r="B344" s="52" t="s">
        <v>34</v>
      </c>
      <c r="C344" s="131">
        <v>0</v>
      </c>
      <c r="D344" s="133">
        <v>0</v>
      </c>
      <c r="E344" s="131">
        <v>0</v>
      </c>
      <c r="F344" s="136">
        <v>0</v>
      </c>
      <c r="G344" s="36"/>
    </row>
    <row r="345" spans="1:7" ht="13.5" thickBot="1">
      <c r="A345" s="50"/>
      <c r="B345" s="56" t="s">
        <v>22</v>
      </c>
      <c r="C345" s="132">
        <f>C344+C343+C342+C341+C340</f>
        <v>219770.10818</v>
      </c>
      <c r="D345" s="134">
        <f>D344+D343+D342+D341+D340</f>
        <v>73256.70272666667</v>
      </c>
      <c r="E345" s="135">
        <f>E344+E343+E342+E341+E340</f>
        <v>73256.70272666667</v>
      </c>
      <c r="F345" s="137">
        <f>F344+F343+F342+F341+F340</f>
        <v>73256.70272666667</v>
      </c>
      <c r="G345" s="36"/>
    </row>
    <row r="346" spans="1:7" ht="12.75">
      <c r="A346" s="51" t="s">
        <v>43</v>
      </c>
      <c r="B346" s="48" t="s">
        <v>44</v>
      </c>
      <c r="C346" s="74"/>
      <c r="D346" s="48"/>
      <c r="E346" s="48"/>
      <c r="F346" s="76"/>
      <c r="G346" s="36"/>
    </row>
    <row r="347" spans="1:7" ht="12.75">
      <c r="A347" s="52"/>
      <c r="B347" s="52" t="s">
        <v>59</v>
      </c>
      <c r="C347" s="92">
        <v>552116.4</v>
      </c>
      <c r="D347" s="93">
        <f>C347/3</f>
        <v>184038.80000000002</v>
      </c>
      <c r="E347" s="93">
        <f>C347/3</f>
        <v>184038.80000000002</v>
      </c>
      <c r="F347" s="96">
        <f>C347/3</f>
        <v>184038.80000000002</v>
      </c>
      <c r="G347" s="36"/>
    </row>
    <row r="348" spans="1:7" ht="12.75">
      <c r="A348" s="52"/>
      <c r="B348" s="52" t="s">
        <v>54</v>
      </c>
      <c r="C348" s="92">
        <f>C347*14.2%</f>
        <v>78400.5288</v>
      </c>
      <c r="D348" s="93">
        <f>C348/3</f>
        <v>26133.5096</v>
      </c>
      <c r="E348" s="93">
        <f>E347*14.2%</f>
        <v>26133.5096</v>
      </c>
      <c r="F348" s="96">
        <f>C348/3</f>
        <v>26133.5096</v>
      </c>
      <c r="G348" s="36"/>
    </row>
    <row r="349" spans="1:7" ht="12.75">
      <c r="A349" s="52"/>
      <c r="B349" s="52" t="s">
        <v>45</v>
      </c>
      <c r="C349" s="67">
        <v>5700</v>
      </c>
      <c r="D349" s="52">
        <f>C349/3</f>
        <v>1900</v>
      </c>
      <c r="E349" s="52">
        <v>1900</v>
      </c>
      <c r="F349" s="73">
        <v>1900</v>
      </c>
      <c r="G349" s="36"/>
    </row>
    <row r="350" spans="1:7" ht="13.5" thickBot="1">
      <c r="A350" s="50"/>
      <c r="B350" s="56" t="s">
        <v>22</v>
      </c>
      <c r="C350" s="126">
        <f>C347+C348+C349</f>
        <v>636216.9288</v>
      </c>
      <c r="D350" s="111">
        <f>D349+D348+D347</f>
        <v>212072.3096</v>
      </c>
      <c r="E350" s="111">
        <f>E349+E348+E347</f>
        <v>212072.3096</v>
      </c>
      <c r="F350" s="111">
        <f>F347+F349+F348</f>
        <v>212072.3096</v>
      </c>
      <c r="G350" s="36"/>
    </row>
    <row r="351" spans="1:7" ht="13.5" thickBot="1">
      <c r="A351" s="80" t="s">
        <v>47</v>
      </c>
      <c r="B351" s="57" t="s">
        <v>48</v>
      </c>
      <c r="C351" s="28">
        <v>2076.18</v>
      </c>
      <c r="D351" s="127">
        <f>C351/3</f>
        <v>692.06</v>
      </c>
      <c r="E351" s="127">
        <f>C351/3</f>
        <v>692.06</v>
      </c>
      <c r="F351" s="128">
        <f>C351/3</f>
        <v>692.06</v>
      </c>
      <c r="G351" s="36"/>
    </row>
    <row r="352" spans="1:7" ht="13.5" thickBot="1">
      <c r="A352" s="151"/>
      <c r="B352" s="152" t="s">
        <v>49</v>
      </c>
      <c r="C352" s="153">
        <f>C351+C350+C345+C338+C328+C322+C312</f>
        <v>2343841.62178</v>
      </c>
      <c r="D352" s="153">
        <f>D351+D350+D345+D338+D322+D312</f>
        <v>781280.5405933334</v>
      </c>
      <c r="E352" s="153">
        <f>E351+E350+E345+E338+E328+E322+E312</f>
        <v>781280.5405933334</v>
      </c>
      <c r="F352" s="154">
        <f>F351+F350+F345+F338+F328+F322+F312</f>
        <v>781280.5405933334</v>
      </c>
      <c r="G352" s="36"/>
    </row>
    <row r="353" spans="1:7" ht="13.5" thickBot="1">
      <c r="A353" s="118"/>
      <c r="B353" s="122" t="s">
        <v>102</v>
      </c>
      <c r="C353" s="123">
        <f>D353+E353+F353</f>
        <v>140606.61000000002</v>
      </c>
      <c r="D353" s="122">
        <v>46868.87</v>
      </c>
      <c r="E353" s="122">
        <v>46868.87</v>
      </c>
      <c r="F353" s="124">
        <v>46868.87</v>
      </c>
      <c r="G353" s="36"/>
    </row>
    <row r="354" spans="1:7" ht="13.5" thickBot="1">
      <c r="A354" s="121"/>
      <c r="B354" s="57" t="s">
        <v>63</v>
      </c>
      <c r="C354" s="28">
        <v>77254</v>
      </c>
      <c r="D354" s="127">
        <f>C354/3</f>
        <v>25751.333333333332</v>
      </c>
      <c r="E354" s="127">
        <f>C354/3</f>
        <v>25751.333333333332</v>
      </c>
      <c r="F354" s="128">
        <f>C354/3</f>
        <v>25751.333333333332</v>
      </c>
      <c r="G354" s="36"/>
    </row>
    <row r="355" spans="1:7" ht="13.5" thickBot="1">
      <c r="A355" s="83"/>
      <c r="B355" s="81" t="s">
        <v>50</v>
      </c>
      <c r="C355" s="82">
        <f>C354+C352+C353</f>
        <v>2561702.23178</v>
      </c>
      <c r="D355" s="114">
        <f>D354+D352+D353</f>
        <v>853900.7439266668</v>
      </c>
      <c r="E355" s="115">
        <f>E354+E352+E353</f>
        <v>853900.7439266668</v>
      </c>
      <c r="F355" s="116">
        <f>F354+F352+F353</f>
        <v>853900.7439266668</v>
      </c>
      <c r="G355" s="36"/>
    </row>
    <row r="356" spans="1:7" ht="12.75">
      <c r="A356" s="158"/>
      <c r="B356" s="160"/>
      <c r="C356" s="160"/>
      <c r="D356" s="160"/>
      <c r="E356" s="160"/>
      <c r="F356" s="159"/>
      <c r="G356" s="36"/>
    </row>
    <row r="357" spans="1:7" ht="12.75">
      <c r="A357" s="36"/>
      <c r="B357" s="36"/>
      <c r="C357" s="36"/>
      <c r="D357" s="24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7"/>
      <c r="C360" s="37"/>
      <c r="D360" s="36"/>
      <c r="E360" s="36"/>
      <c r="F360" s="36"/>
      <c r="G360" s="36"/>
    </row>
    <row r="361" spans="1:7" ht="12.75">
      <c r="A361" s="36" t="s">
        <v>109</v>
      </c>
      <c r="B361" s="33" t="s">
        <v>60</v>
      </c>
      <c r="C361" s="36"/>
      <c r="D361" s="33" t="s">
        <v>109</v>
      </c>
      <c r="E361" s="249" t="s">
        <v>111</v>
      </c>
      <c r="F361" s="250"/>
      <c r="G361" s="36"/>
    </row>
    <row r="362" ht="12.75">
      <c r="A362" s="36"/>
    </row>
    <row r="363" ht="12.75">
      <c r="A363" s="36"/>
    </row>
    <row r="364" ht="12.75">
      <c r="A364" s="36"/>
    </row>
    <row r="365" ht="12.75">
      <c r="A365" s="36"/>
    </row>
    <row r="366" ht="12.75">
      <c r="A366" s="36"/>
    </row>
    <row r="367" ht="12.75">
      <c r="A367" s="36"/>
    </row>
    <row r="368" ht="12.75">
      <c r="A368" s="36"/>
    </row>
    <row r="369" ht="12.75">
      <c r="A369" s="36"/>
    </row>
    <row r="370" ht="12.75">
      <c r="A370" s="36"/>
    </row>
    <row r="371" ht="12.75">
      <c r="A371" s="36"/>
    </row>
    <row r="372" ht="12.75">
      <c r="A372" s="36"/>
    </row>
    <row r="373" ht="12.75">
      <c r="A373" s="36"/>
    </row>
    <row r="374" ht="12.75">
      <c r="A374" s="36"/>
    </row>
    <row r="375" ht="12.75">
      <c r="A375" s="36"/>
    </row>
    <row r="376" ht="12.75">
      <c r="A376" s="36"/>
    </row>
    <row r="377" ht="12.75">
      <c r="A377" s="36"/>
    </row>
    <row r="378" ht="12.75">
      <c r="A378" s="36"/>
    </row>
    <row r="379" ht="12.75">
      <c r="A379" s="36"/>
    </row>
    <row r="380" ht="12.75">
      <c r="A380" s="36"/>
    </row>
    <row r="381" ht="12.75">
      <c r="A381" s="36"/>
    </row>
    <row r="382" ht="12.75">
      <c r="A382" s="36"/>
    </row>
    <row r="383" ht="12.75">
      <c r="A383" s="36"/>
    </row>
    <row r="384" ht="12.75">
      <c r="A384" s="36"/>
    </row>
    <row r="385" ht="12.75">
      <c r="A385" s="36"/>
    </row>
    <row r="386" ht="12.75">
      <c r="A386" s="36"/>
    </row>
    <row r="387" ht="12.75">
      <c r="A387" s="36"/>
    </row>
    <row r="388" ht="12.75">
      <c r="A388" s="36"/>
    </row>
    <row r="389" ht="12.75">
      <c r="A389" s="36"/>
    </row>
    <row r="390" ht="12.75">
      <c r="A390" s="36"/>
    </row>
    <row r="391" ht="12.75">
      <c r="A391" s="36"/>
    </row>
    <row r="392" ht="12.75">
      <c r="A392" s="36"/>
    </row>
    <row r="393" ht="12.75">
      <c r="A393" s="36"/>
    </row>
    <row r="394" ht="12.75">
      <c r="A394" s="35"/>
    </row>
    <row r="395" ht="12.75">
      <c r="A395" s="36"/>
    </row>
    <row r="396" ht="12.75">
      <c r="A396" s="35"/>
    </row>
    <row r="397" ht="12.75">
      <c r="A397" s="36"/>
    </row>
    <row r="404" spans="1:5" ht="14.25">
      <c r="A404" s="6"/>
      <c r="B404" s="33"/>
      <c r="C404" s="33"/>
      <c r="D404" s="32"/>
      <c r="E404" s="32"/>
    </row>
    <row r="405" spans="1:3" ht="14.25">
      <c r="A405" s="6"/>
      <c r="B405" s="6"/>
      <c r="C405" s="6"/>
    </row>
  </sheetData>
  <sheetProtection/>
  <mergeCells count="16">
    <mergeCell ref="D194:F194"/>
    <mergeCell ref="C173:D173"/>
    <mergeCell ref="C82:D82"/>
    <mergeCell ref="C193:F193"/>
    <mergeCell ref="J82:K82"/>
    <mergeCell ref="D95:F95"/>
    <mergeCell ref="I5:L5"/>
    <mergeCell ref="C94:F94"/>
    <mergeCell ref="D3:F3"/>
    <mergeCell ref="K3:M3"/>
    <mergeCell ref="C2:F2"/>
    <mergeCell ref="J2:M2"/>
    <mergeCell ref="E361:F361"/>
    <mergeCell ref="E272:F272"/>
    <mergeCell ref="C282:F282"/>
    <mergeCell ref="D283:F283"/>
  </mergeCells>
  <printOptions/>
  <pageMargins left="0.75" right="0.75" top="1" bottom="1" header="0.5" footer="0.5"/>
  <pageSetup horizontalDpi="600" verticalDpi="600" orientation="portrait" paperSize="9" scale="87" r:id="rId1"/>
  <colBreaks count="2" manualBreakCount="2">
    <brk id="6" max="416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43">
      <selection activeCell="I84" sqref="I84"/>
    </sheetView>
  </sheetViews>
  <sheetFormatPr defaultColWidth="9.140625" defaultRowHeight="12.75"/>
  <cols>
    <col min="1" max="1" width="6.57421875" style="0" customWidth="1"/>
    <col min="2" max="2" width="59.140625" style="0" customWidth="1"/>
    <col min="3" max="3" width="15.8515625" style="0" customWidth="1"/>
  </cols>
  <sheetData>
    <row r="1" spans="2:3" ht="15">
      <c r="B1" s="7" t="s">
        <v>62</v>
      </c>
      <c r="C1" s="7"/>
    </row>
    <row r="2" spans="2:3" ht="14.25">
      <c r="B2" s="253" t="s">
        <v>113</v>
      </c>
      <c r="C2" s="253"/>
    </row>
    <row r="3" spans="2:3" ht="14.25">
      <c r="B3" s="253" t="s">
        <v>114</v>
      </c>
      <c r="C3" s="253"/>
    </row>
    <row r="4" spans="2:3" ht="14.25">
      <c r="B4" s="6"/>
      <c r="C4" s="6"/>
    </row>
    <row r="5" spans="2:3" ht="18">
      <c r="B5" s="210" t="s">
        <v>127</v>
      </c>
      <c r="C5" s="3"/>
    </row>
    <row r="6" spans="2:3" ht="20.25">
      <c r="B6" s="4" t="s">
        <v>128</v>
      </c>
      <c r="C6" s="5"/>
    </row>
    <row r="7" spans="1:3" ht="15">
      <c r="A7" s="6"/>
      <c r="B7" s="6" t="s">
        <v>51</v>
      </c>
      <c r="C7" s="21">
        <v>97566.3</v>
      </c>
    </row>
    <row r="8" spans="1:3" ht="15">
      <c r="A8" s="6"/>
      <c r="B8" s="6" t="s">
        <v>0</v>
      </c>
      <c r="C8" s="21">
        <v>96009.9</v>
      </c>
    </row>
    <row r="9" spans="1:3" ht="15">
      <c r="A9" s="6"/>
      <c r="B9" s="6" t="s">
        <v>1</v>
      </c>
      <c r="C9" s="21">
        <v>1556.4</v>
      </c>
    </row>
    <row r="10" spans="1:3" ht="15">
      <c r="A10" s="6"/>
      <c r="B10" s="6" t="s">
        <v>2</v>
      </c>
      <c r="C10" s="21">
        <f>C11+C12+C13</f>
        <v>89951.3</v>
      </c>
    </row>
    <row r="11" spans="1:3" ht="15">
      <c r="A11" s="6"/>
      <c r="B11" s="6" t="s">
        <v>3</v>
      </c>
      <c r="C11" s="21">
        <v>16348.5</v>
      </c>
    </row>
    <row r="12" spans="1:3" ht="15">
      <c r="A12" s="6"/>
      <c r="B12" s="6" t="s">
        <v>4</v>
      </c>
      <c r="C12" s="21">
        <v>1830</v>
      </c>
    </row>
    <row r="13" spans="1:3" ht="15">
      <c r="A13" s="6"/>
      <c r="B13" s="6" t="s">
        <v>5</v>
      </c>
      <c r="C13" s="21">
        <v>71772.8</v>
      </c>
    </row>
    <row r="14" spans="1:3" ht="15">
      <c r="A14" s="6"/>
      <c r="B14" s="6" t="s">
        <v>6</v>
      </c>
      <c r="C14" s="21">
        <v>1838.8</v>
      </c>
    </row>
    <row r="15" spans="1:3" ht="15">
      <c r="A15" s="6"/>
      <c r="B15" s="6" t="s">
        <v>7</v>
      </c>
      <c r="C15" s="21">
        <v>5230</v>
      </c>
    </row>
    <row r="16" spans="1:3" ht="14.25">
      <c r="A16" s="8" t="s">
        <v>8</v>
      </c>
      <c r="B16" s="8" t="s">
        <v>9</v>
      </c>
      <c r="C16" s="8" t="s">
        <v>52</v>
      </c>
    </row>
    <row r="17" spans="1:3" ht="15" thickBot="1">
      <c r="A17" s="8"/>
      <c r="B17" s="9" t="s">
        <v>10</v>
      </c>
      <c r="C17" s="9"/>
    </row>
    <row r="18" spans="1:3" ht="14.25">
      <c r="A18" s="8">
        <v>1</v>
      </c>
      <c r="B18" s="10" t="s">
        <v>11</v>
      </c>
      <c r="C18" s="209">
        <v>837116</v>
      </c>
    </row>
    <row r="19" spans="1:3" ht="14.25">
      <c r="A19" s="8">
        <v>3</v>
      </c>
      <c r="B19" s="8" t="s">
        <v>12</v>
      </c>
      <c r="C19" s="8">
        <v>7500</v>
      </c>
    </row>
    <row r="20" spans="1:3" ht="14.25">
      <c r="A20" s="8">
        <v>4</v>
      </c>
      <c r="B20" s="8" t="s">
        <v>13</v>
      </c>
      <c r="C20" s="203">
        <v>9284.7</v>
      </c>
    </row>
    <row r="21" spans="1:3" ht="15">
      <c r="A21" s="11"/>
      <c r="B21" s="11" t="s">
        <v>14</v>
      </c>
      <c r="C21" s="207">
        <f>SUM(C18:C20)</f>
        <v>853900.7</v>
      </c>
    </row>
    <row r="22" spans="1:3" ht="15">
      <c r="A22" s="11"/>
      <c r="B22" s="20"/>
      <c r="C22" s="11"/>
    </row>
    <row r="23" spans="1:3" ht="15" thickBot="1">
      <c r="A23" s="8"/>
      <c r="B23" s="9" t="s">
        <v>15</v>
      </c>
      <c r="C23" s="9"/>
    </row>
    <row r="24" spans="1:3" ht="14.25">
      <c r="A24" s="8">
        <v>1</v>
      </c>
      <c r="B24" s="10" t="s">
        <v>53</v>
      </c>
      <c r="C24" s="10"/>
    </row>
    <row r="25" spans="1:3" ht="14.25">
      <c r="A25" s="8" t="s">
        <v>16</v>
      </c>
      <c r="B25" s="8" t="s">
        <v>17</v>
      </c>
      <c r="C25" s="8"/>
    </row>
    <row r="26" spans="1:3" ht="14.25">
      <c r="A26" s="8"/>
      <c r="B26" s="8" t="s">
        <v>96</v>
      </c>
      <c r="C26" s="8">
        <v>86625</v>
      </c>
    </row>
    <row r="27" spans="1:3" ht="14.25">
      <c r="A27" s="8"/>
      <c r="B27" s="8" t="s">
        <v>97</v>
      </c>
      <c r="C27" s="8">
        <v>17325</v>
      </c>
    </row>
    <row r="28" spans="1:3" ht="14.25">
      <c r="A28" s="8"/>
      <c r="B28" s="8" t="s">
        <v>18</v>
      </c>
      <c r="C28" s="12">
        <f>SUM(C26:C27)</f>
        <v>103950</v>
      </c>
    </row>
    <row r="29" spans="1:3" ht="14.25">
      <c r="A29" s="8"/>
      <c r="B29" s="8" t="s">
        <v>54</v>
      </c>
      <c r="C29" s="8">
        <f>C28*14.2%</f>
        <v>14760.899999999998</v>
      </c>
    </row>
    <row r="30" spans="1:3" ht="14.25">
      <c r="A30" s="8"/>
      <c r="B30" s="8" t="s">
        <v>19</v>
      </c>
      <c r="C30" s="8">
        <v>4393.1</v>
      </c>
    </row>
    <row r="31" spans="1:3" ht="14.25">
      <c r="A31" s="13"/>
      <c r="B31" s="13" t="s">
        <v>20</v>
      </c>
      <c r="C31" s="13">
        <v>7780.3</v>
      </c>
    </row>
    <row r="32" spans="1:3" ht="14.25">
      <c r="A32" s="13"/>
      <c r="B32" s="13" t="s">
        <v>21</v>
      </c>
      <c r="C32" s="13">
        <v>1334</v>
      </c>
    </row>
    <row r="33" spans="1:5" ht="15.75" thickBot="1">
      <c r="A33" s="9"/>
      <c r="B33" s="14" t="s">
        <v>22</v>
      </c>
      <c r="C33" s="14">
        <f>C32+C31+C30+C29+C28</f>
        <v>132218.3</v>
      </c>
      <c r="D33" t="s">
        <v>109</v>
      </c>
      <c r="E33" t="s">
        <v>109</v>
      </c>
    </row>
    <row r="34" spans="1:3" ht="14.25">
      <c r="A34" s="10" t="s">
        <v>23</v>
      </c>
      <c r="B34" s="10" t="s">
        <v>24</v>
      </c>
      <c r="C34" s="10"/>
    </row>
    <row r="35" spans="1:3" ht="14.25">
      <c r="A35" s="10"/>
      <c r="B35" s="10" t="s">
        <v>103</v>
      </c>
      <c r="C35" s="10">
        <v>59033.6</v>
      </c>
    </row>
    <row r="36" spans="1:3" ht="14.25">
      <c r="A36" s="8"/>
      <c r="B36" s="8" t="s">
        <v>117</v>
      </c>
      <c r="C36" s="8">
        <v>22894.3</v>
      </c>
    </row>
    <row r="37" spans="1:3" ht="14.25">
      <c r="A37" s="8"/>
      <c r="B37" s="8" t="s">
        <v>25</v>
      </c>
      <c r="C37" s="8">
        <v>34018.3</v>
      </c>
    </row>
    <row r="38" spans="1:3" ht="14.25">
      <c r="A38" s="8"/>
      <c r="B38" s="8" t="s">
        <v>118</v>
      </c>
      <c r="C38" s="8">
        <v>1950.3</v>
      </c>
    </row>
    <row r="39" spans="1:3" ht="14.25">
      <c r="A39" s="8"/>
      <c r="B39" s="8" t="s">
        <v>119</v>
      </c>
      <c r="C39" s="8">
        <v>28415.4</v>
      </c>
    </row>
    <row r="40" spans="1:3" ht="14.25">
      <c r="A40" s="8"/>
      <c r="B40" s="8" t="s">
        <v>107</v>
      </c>
      <c r="C40" s="8">
        <v>261.3</v>
      </c>
    </row>
    <row r="41" spans="1:3" ht="14.25">
      <c r="A41" s="8"/>
      <c r="B41" s="8" t="s">
        <v>108</v>
      </c>
      <c r="C41" s="8">
        <v>777</v>
      </c>
    </row>
    <row r="42" spans="1:3" ht="14.25">
      <c r="A42" s="13"/>
      <c r="B42" s="13" t="s">
        <v>26</v>
      </c>
      <c r="C42" s="13">
        <v>913.7</v>
      </c>
    </row>
    <row r="43" spans="1:3" ht="15.75" thickBot="1">
      <c r="A43" s="9"/>
      <c r="B43" s="14" t="s">
        <v>22</v>
      </c>
      <c r="C43" s="204">
        <f>C42+C41+C40+C39+C38+C37+C36+C35</f>
        <v>148263.9</v>
      </c>
    </row>
    <row r="44" spans="1:3" ht="14.25">
      <c r="A44" s="10" t="s">
        <v>27</v>
      </c>
      <c r="B44" s="10" t="s">
        <v>55</v>
      </c>
      <c r="C44" s="10"/>
    </row>
    <row r="45" spans="1:3" ht="14.25">
      <c r="A45" s="10"/>
      <c r="B45" s="8" t="s">
        <v>104</v>
      </c>
      <c r="C45" s="10">
        <v>0</v>
      </c>
    </row>
    <row r="46" spans="1:3" ht="14.25">
      <c r="A46" s="8"/>
      <c r="B46" s="8" t="s">
        <v>83</v>
      </c>
      <c r="C46" s="8">
        <v>0</v>
      </c>
    </row>
    <row r="47" spans="1:3" ht="14.25">
      <c r="A47" s="8"/>
      <c r="B47" s="8" t="s">
        <v>84</v>
      </c>
      <c r="C47" s="8">
        <v>0</v>
      </c>
    </row>
    <row r="48" spans="1:3" ht="14.25">
      <c r="A48" s="13"/>
      <c r="B48" s="13" t="s">
        <v>85</v>
      </c>
      <c r="C48" s="13">
        <v>0</v>
      </c>
    </row>
    <row r="49" spans="1:3" ht="15.75" thickBot="1">
      <c r="A49" s="14"/>
      <c r="B49" s="14" t="s">
        <v>22</v>
      </c>
      <c r="C49" s="14">
        <f>SUM(C45:C48)</f>
        <v>0</v>
      </c>
    </row>
    <row r="50" spans="1:3" ht="14.25">
      <c r="A50" s="13" t="s">
        <v>28</v>
      </c>
      <c r="B50" s="13" t="s">
        <v>56</v>
      </c>
      <c r="C50" s="13"/>
    </row>
    <row r="51" spans="1:3" ht="14.25">
      <c r="A51" s="10"/>
      <c r="B51" s="10" t="s">
        <v>57</v>
      </c>
      <c r="C51" s="10"/>
    </row>
    <row r="52" spans="1:3" ht="14.25">
      <c r="A52" s="8"/>
      <c r="B52" s="8" t="s">
        <v>29</v>
      </c>
      <c r="C52" s="8"/>
    </row>
    <row r="53" spans="1:6" ht="14.25">
      <c r="A53" s="8"/>
      <c r="B53" s="8" t="s">
        <v>122</v>
      </c>
      <c r="C53" s="203">
        <v>76964.26</v>
      </c>
      <c r="F53" t="s">
        <v>109</v>
      </c>
    </row>
    <row r="54" spans="1:3" ht="14.25">
      <c r="A54" s="8"/>
      <c r="B54" s="8" t="s">
        <v>129</v>
      </c>
      <c r="C54" s="203">
        <v>12181.54</v>
      </c>
    </row>
    <row r="55" spans="1:6" ht="14.25">
      <c r="A55" s="8"/>
      <c r="B55" s="8" t="s">
        <v>131</v>
      </c>
      <c r="C55" s="203">
        <v>62721</v>
      </c>
      <c r="F55" t="s">
        <v>109</v>
      </c>
    </row>
    <row r="56" spans="1:3" ht="14.25">
      <c r="A56" s="8"/>
      <c r="B56" s="8" t="s">
        <v>130</v>
      </c>
      <c r="C56" s="8">
        <v>4573.04</v>
      </c>
    </row>
    <row r="57" spans="1:3" ht="14.25">
      <c r="A57" s="8"/>
      <c r="B57" s="8" t="s">
        <v>121</v>
      </c>
      <c r="C57" s="8">
        <v>9625</v>
      </c>
    </row>
    <row r="58" spans="1:5" ht="14.25">
      <c r="A58" s="8"/>
      <c r="B58" s="8" t="s">
        <v>30</v>
      </c>
      <c r="C58" s="203">
        <f>C57+C56+C55+C54+C53</f>
        <v>166064.84000000003</v>
      </c>
      <c r="E58" t="s">
        <v>109</v>
      </c>
    </row>
    <row r="59" spans="1:3" ht="14.25">
      <c r="A59" s="8"/>
      <c r="B59" s="8" t="s">
        <v>54</v>
      </c>
      <c r="C59" s="203">
        <f>C58*14.2%</f>
        <v>23581.207280000002</v>
      </c>
    </row>
    <row r="60" spans="1:5" ht="14.25">
      <c r="A60" s="8"/>
      <c r="B60" s="8" t="s">
        <v>101</v>
      </c>
      <c r="C60" s="8">
        <v>686.4</v>
      </c>
      <c r="D60" t="s">
        <v>109</v>
      </c>
      <c r="E60" s="107" t="s">
        <v>109</v>
      </c>
    </row>
    <row r="61" spans="1:3" ht="14.25">
      <c r="A61" s="8"/>
      <c r="B61" s="8" t="s">
        <v>31</v>
      </c>
      <c r="C61" s="8">
        <v>21800</v>
      </c>
    </row>
    <row r="62" spans="1:3" ht="14.25">
      <c r="A62" s="8"/>
      <c r="B62" s="8" t="s">
        <v>32</v>
      </c>
      <c r="C62" s="8">
        <v>969.6</v>
      </c>
    </row>
    <row r="63" spans="1:3" ht="14.25">
      <c r="A63" s="8"/>
      <c r="B63" s="8" t="s">
        <v>33</v>
      </c>
      <c r="C63" s="8">
        <v>730</v>
      </c>
    </row>
    <row r="64" spans="1:3" ht="14.25">
      <c r="A64" s="8"/>
      <c r="B64" s="8" t="s">
        <v>34</v>
      </c>
      <c r="C64" s="8">
        <v>945.2</v>
      </c>
    </row>
    <row r="65" spans="1:3" ht="15.75" thickBot="1">
      <c r="A65" s="9"/>
      <c r="B65" s="14" t="s">
        <v>22</v>
      </c>
      <c r="C65" s="204">
        <f>C64+C63+C62+C61+C59+C58+C60</f>
        <v>214777.24728000004</v>
      </c>
    </row>
    <row r="66" spans="1:3" ht="14.25">
      <c r="A66" s="15" t="s">
        <v>35</v>
      </c>
      <c r="B66" s="10" t="s">
        <v>36</v>
      </c>
      <c r="C66" s="10"/>
    </row>
    <row r="67" spans="1:3" ht="14.25">
      <c r="A67" s="15"/>
      <c r="B67" s="10" t="s">
        <v>58</v>
      </c>
      <c r="C67" s="10"/>
    </row>
    <row r="68" spans="1:3" ht="14.25">
      <c r="A68" s="8"/>
      <c r="B68" s="8" t="s">
        <v>123</v>
      </c>
      <c r="C68" s="8">
        <v>28000</v>
      </c>
    </row>
    <row r="69" spans="1:3" ht="14.25">
      <c r="A69" s="8"/>
      <c r="B69" s="8" t="s">
        <v>124</v>
      </c>
      <c r="C69" s="8">
        <v>9100</v>
      </c>
    </row>
    <row r="70" spans="1:3" ht="14.25">
      <c r="A70" s="8"/>
      <c r="B70" s="8" t="s">
        <v>125</v>
      </c>
      <c r="C70" s="8">
        <v>9100</v>
      </c>
    </row>
    <row r="71" spans="1:3" ht="14.25">
      <c r="A71" s="8"/>
      <c r="B71" s="8" t="s">
        <v>126</v>
      </c>
      <c r="C71" s="203">
        <v>4331.25</v>
      </c>
    </row>
    <row r="72" spans="1:3" ht="15">
      <c r="A72" s="11"/>
      <c r="B72" s="8" t="s">
        <v>18</v>
      </c>
      <c r="C72" s="203">
        <f>C71+C70+C69+C68</f>
        <v>50531.25</v>
      </c>
    </row>
    <row r="73" spans="1:3" ht="15">
      <c r="A73" s="11"/>
      <c r="B73" s="8" t="s">
        <v>54</v>
      </c>
      <c r="C73" s="203">
        <f>C72*14.2%</f>
        <v>7175.437499999999</v>
      </c>
    </row>
    <row r="74" spans="1:3" ht="14.25">
      <c r="A74" s="8"/>
      <c r="B74" s="8" t="s">
        <v>37</v>
      </c>
      <c r="C74" s="8">
        <f>+C75+C77+C78</f>
        <v>2600</v>
      </c>
    </row>
    <row r="75" spans="1:3" ht="14.25">
      <c r="A75" s="8"/>
      <c r="B75" s="8" t="s">
        <v>38</v>
      </c>
      <c r="C75" s="8">
        <v>1650</v>
      </c>
    </row>
    <row r="76" spans="1:3" ht="14.25">
      <c r="A76" s="8"/>
      <c r="B76" s="8" t="s">
        <v>39</v>
      </c>
      <c r="C76" s="8">
        <v>0</v>
      </c>
    </row>
    <row r="77" spans="1:3" ht="14.25">
      <c r="A77" s="8"/>
      <c r="B77" s="8" t="s">
        <v>40</v>
      </c>
      <c r="C77" s="8">
        <v>0</v>
      </c>
    </row>
    <row r="78" spans="1:3" ht="14.25">
      <c r="A78" s="8"/>
      <c r="B78" s="8" t="s">
        <v>41</v>
      </c>
      <c r="C78" s="8">
        <v>950</v>
      </c>
    </row>
    <row r="79" spans="1:3" ht="14.25">
      <c r="A79" s="8"/>
      <c r="B79" s="8" t="s">
        <v>42</v>
      </c>
      <c r="C79" s="8">
        <v>12950</v>
      </c>
    </row>
    <row r="80" spans="1:3" ht="14.25">
      <c r="A80" s="8"/>
      <c r="B80" s="8" t="s">
        <v>34</v>
      </c>
      <c r="C80" s="8">
        <v>0</v>
      </c>
    </row>
    <row r="81" spans="1:3" ht="15.75" thickBot="1">
      <c r="A81" s="9"/>
      <c r="B81" s="14" t="s">
        <v>22</v>
      </c>
      <c r="C81" s="204">
        <f>C79+C74+C73+C72</f>
        <v>73256.6875</v>
      </c>
    </row>
    <row r="82" spans="1:3" ht="14.25">
      <c r="A82" s="10" t="s">
        <v>43</v>
      </c>
      <c r="B82" s="10" t="s">
        <v>44</v>
      </c>
      <c r="C82" s="10"/>
    </row>
    <row r="83" spans="1:3" ht="14.25">
      <c r="A83" s="8"/>
      <c r="B83" s="8" t="s">
        <v>59</v>
      </c>
      <c r="C83" s="8">
        <v>184038.8</v>
      </c>
    </row>
    <row r="84" spans="1:3" ht="14.25">
      <c r="A84" s="8"/>
      <c r="B84" s="8" t="s">
        <v>54</v>
      </c>
      <c r="C84" s="8">
        <v>26133.5</v>
      </c>
    </row>
    <row r="85" spans="1:3" ht="14.25">
      <c r="A85" s="8"/>
      <c r="B85" s="8" t="s">
        <v>45</v>
      </c>
      <c r="C85" s="8">
        <f>C86+C87+C88+C89+C90+C91</f>
        <v>1900</v>
      </c>
    </row>
    <row r="86" spans="1:3" ht="14.25">
      <c r="A86" s="8"/>
      <c r="B86" s="8" t="s">
        <v>38</v>
      </c>
      <c r="C86" s="8">
        <v>0</v>
      </c>
    </row>
    <row r="87" spans="1:3" ht="14.25">
      <c r="A87" s="8"/>
      <c r="B87" s="8" t="s">
        <v>39</v>
      </c>
      <c r="C87" s="8">
        <v>0</v>
      </c>
    </row>
    <row r="88" spans="1:3" ht="14.25">
      <c r="A88" s="8"/>
      <c r="B88" s="8" t="s">
        <v>40</v>
      </c>
      <c r="C88" s="8">
        <v>0</v>
      </c>
    </row>
    <row r="89" spans="1:3" ht="14.25">
      <c r="A89" s="8"/>
      <c r="B89" s="8" t="s">
        <v>41</v>
      </c>
      <c r="C89" s="8">
        <v>0</v>
      </c>
    </row>
    <row r="90" spans="1:3" ht="14.25">
      <c r="A90" s="8"/>
      <c r="B90" s="8" t="s">
        <v>46</v>
      </c>
      <c r="C90" s="8">
        <v>900</v>
      </c>
    </row>
    <row r="91" spans="1:3" ht="14.25">
      <c r="A91" s="8"/>
      <c r="B91" s="8" t="s">
        <v>61</v>
      </c>
      <c r="C91" s="8">
        <v>1000</v>
      </c>
    </row>
    <row r="92" spans="1:3" ht="15.75" thickBot="1">
      <c r="A92" s="9"/>
      <c r="B92" s="14" t="s">
        <v>22</v>
      </c>
      <c r="C92" s="14">
        <v>212072.3</v>
      </c>
    </row>
    <row r="93" spans="1:3" ht="14.25">
      <c r="A93" s="15" t="s">
        <v>47</v>
      </c>
      <c r="B93" s="16" t="s">
        <v>48</v>
      </c>
      <c r="C93" s="16">
        <v>692.1</v>
      </c>
    </row>
    <row r="94" spans="1:3" ht="15">
      <c r="A94" s="205"/>
      <c r="B94" s="205" t="s">
        <v>49</v>
      </c>
      <c r="C94" s="254">
        <f>C33+C43+C65+C81+C92+C93</f>
        <v>781280.53478</v>
      </c>
    </row>
    <row r="95" spans="1:3" s="156" customFormat="1" ht="15">
      <c r="A95" s="205"/>
      <c r="B95" s="205" t="s">
        <v>102</v>
      </c>
      <c r="C95" s="206">
        <v>46868.87</v>
      </c>
    </row>
    <row r="96" spans="1:3" ht="14.25">
      <c r="A96" s="8"/>
      <c r="B96" s="17" t="s">
        <v>63</v>
      </c>
      <c r="C96" s="17">
        <v>25751.3</v>
      </c>
    </row>
    <row r="97" spans="1:3" ht="14.25">
      <c r="A97" s="18"/>
      <c r="B97" s="19" t="s">
        <v>50</v>
      </c>
      <c r="C97" s="208">
        <f>C96+C94+C95</f>
        <v>853900.70478</v>
      </c>
    </row>
    <row r="98" spans="1:4" ht="14.25">
      <c r="A98" s="2"/>
      <c r="B98" s="2"/>
      <c r="C98" s="2"/>
      <c r="D98" s="91"/>
    </row>
    <row r="99" spans="1:3" ht="14.25">
      <c r="A99" s="2"/>
      <c r="B99" s="2"/>
      <c r="C99" s="2"/>
    </row>
    <row r="100" spans="1:3" ht="14.25">
      <c r="A100" s="2"/>
      <c r="B100" s="2" t="s">
        <v>60</v>
      </c>
      <c r="C100" s="2" t="s">
        <v>120</v>
      </c>
    </row>
    <row r="101" spans="1:3" ht="14.25">
      <c r="A101" s="2"/>
      <c r="B101" s="2"/>
      <c r="C101" s="2"/>
    </row>
    <row r="102" spans="1:3" ht="14.25">
      <c r="A102" s="2"/>
      <c r="B102" s="2"/>
      <c r="C102" s="2"/>
    </row>
    <row r="103" spans="1:3" ht="14.25">
      <c r="A103" s="6"/>
      <c r="B103" s="6"/>
      <c r="C103" s="6"/>
    </row>
    <row r="104" spans="1:3" ht="14.25">
      <c r="A104" s="6"/>
      <c r="B104" s="6"/>
      <c r="C104" s="6"/>
    </row>
    <row r="105" spans="1:3" ht="14.25">
      <c r="A105" s="6"/>
      <c r="B105" s="6"/>
      <c r="C105" s="6"/>
    </row>
    <row r="106" spans="1:3" ht="14.25">
      <c r="A106" s="6"/>
      <c r="B106" s="6"/>
      <c r="C106" s="6"/>
    </row>
    <row r="107" spans="1:3" ht="14.25">
      <c r="A107" s="6"/>
      <c r="B107" s="6"/>
      <c r="C107" s="6"/>
    </row>
  </sheetData>
  <sheetProtection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2012-01-17T07:59:54Z</cp:lastPrinted>
  <dcterms:created xsi:type="dcterms:W3CDTF">1996-10-08T23:32:33Z</dcterms:created>
  <dcterms:modified xsi:type="dcterms:W3CDTF">2012-01-18T06:03:20Z</dcterms:modified>
  <cp:category/>
  <cp:version/>
  <cp:contentType/>
  <cp:contentStatus/>
</cp:coreProperties>
</file>