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<sst xmlns="http://schemas.openxmlformats.org/spreadsheetml/2006/main" count="92" uniqueCount="81">
  <si>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 xml:space="preserve">         ПО ООО "ГОРОДСКАЯ УПРАЛЯЮЩАЯ ЖИЛИЩНАЯ КОМПАНИЯ </t>
  </si>
  <si>
    <t xml:space="preserve">                  ЖЕЛЕЗНОДОРОЖНОГО РАЙОНА ГОРОДА РЯЗАНИ"</t>
  </si>
  <si>
    <t>Натуральные показатели, м2</t>
  </si>
  <si>
    <t>в т.ч. жилых помещений, м2</t>
  </si>
  <si>
    <t xml:space="preserve">        нежилых помещений, м2</t>
  </si>
  <si>
    <t>ДОХОДЫ, руб.</t>
  </si>
  <si>
    <t>РАСХОДЫ</t>
  </si>
  <si>
    <t>1.Ремонт конструктивных элементов жилых зданий</t>
  </si>
  <si>
    <t xml:space="preserve">   Ремонт и обслуживание внутридомового инженерного оборудования</t>
  </si>
  <si>
    <t>оплата труда рабочих</t>
  </si>
  <si>
    <t xml:space="preserve"> Наименование статей расхода</t>
  </si>
  <si>
    <t>страховые взносы</t>
  </si>
  <si>
    <t>материалы</t>
  </si>
  <si>
    <t>прочие затраты, в т.ч.</t>
  </si>
  <si>
    <t>спецодежда</t>
  </si>
  <si>
    <t>инструмент,запчасти</t>
  </si>
  <si>
    <t>Г С М</t>
  </si>
  <si>
    <t>электроэнергия (мастер.)</t>
  </si>
  <si>
    <t>спецпитание</t>
  </si>
  <si>
    <t>услуги подрядных организаций</t>
  </si>
  <si>
    <t>ИТОГО</t>
  </si>
  <si>
    <t>2. Благоустройство и санитарная очистка домовладений</t>
  </si>
  <si>
    <t>оплата труда дворников</t>
  </si>
  <si>
    <t>оплата труда уборщиц л/клеток</t>
  </si>
  <si>
    <t>оплата труда рабочих мусоропров.</t>
  </si>
  <si>
    <t>Итого з/плата</t>
  </si>
  <si>
    <t>спецодежда, инструмент</t>
  </si>
  <si>
    <t>моющие средства</t>
  </si>
  <si>
    <t>песчано-соляная смесь</t>
  </si>
  <si>
    <t>погрузка и вывоз КГМ</t>
  </si>
  <si>
    <t>3. Содержание домохозяйства</t>
  </si>
  <si>
    <t>вывоз ТБО</t>
  </si>
  <si>
    <t>утилизация ТБО</t>
  </si>
  <si>
    <t>захоронение КГМ</t>
  </si>
  <si>
    <t>освещение мест общего польз.</t>
  </si>
  <si>
    <t>дератизация</t>
  </si>
  <si>
    <t>обслуживание ВДГО</t>
  </si>
  <si>
    <t>услуги аварийной службы</t>
  </si>
  <si>
    <t>тех.обслуживание электроплит</t>
  </si>
  <si>
    <t>тех.обслуживание ВДПО</t>
  </si>
  <si>
    <t>4. Содержание и ремонт лифтового оборудования</t>
  </si>
  <si>
    <t>техническое обслуживание лифтов</t>
  </si>
  <si>
    <t>техосвидетельствование лифтов</t>
  </si>
  <si>
    <t>страхование лифтов</t>
  </si>
  <si>
    <t>5. Прочие прямые затраты</t>
  </si>
  <si>
    <t>услуги КВЦ</t>
  </si>
  <si>
    <t>6. Общеэксплуатационные расходы</t>
  </si>
  <si>
    <t>содержание служебных помещений</t>
  </si>
  <si>
    <t>прочие</t>
  </si>
  <si>
    <t>10. ВСЕГО РАСХОДОВ</t>
  </si>
  <si>
    <t>Директор</t>
  </si>
  <si>
    <t>ООО "ГУЖК Железнодорожного района</t>
  </si>
  <si>
    <t>города Рязани"</t>
  </si>
  <si>
    <t>содержание управляющей компании</t>
  </si>
  <si>
    <t>Исполнитель Бодрова Л.Л.</t>
  </si>
  <si>
    <t xml:space="preserve">               У Т В Е Р Ж Д А Ю</t>
  </si>
  <si>
    <t>руб/м2</t>
  </si>
  <si>
    <t>вывоз жидких нечистот</t>
  </si>
  <si>
    <t xml:space="preserve"> </t>
  </si>
  <si>
    <t>___________________         ЯШИН И.А.</t>
  </si>
  <si>
    <t>з/пл. мастеров с уч. страх.взносов</t>
  </si>
  <si>
    <t>з/плата АУП с  уч. страх взносов</t>
  </si>
  <si>
    <t>7. Итого расходов</t>
  </si>
  <si>
    <t>8. Внеэксплуатационные расходы</t>
  </si>
  <si>
    <t>9. Себестоимость оказанных услуг</t>
  </si>
  <si>
    <t xml:space="preserve">             О ВЫПОЛНЕНИИ</t>
  </si>
  <si>
    <t xml:space="preserve"> О Т Ч Е Т</t>
  </si>
  <si>
    <t>ПЛАН</t>
  </si>
  <si>
    <t>%</t>
  </si>
  <si>
    <t>ФАКТ</t>
  </si>
  <si>
    <t>ФАКТ/ПЛАН/%</t>
  </si>
  <si>
    <t>9. Прибыль до налогообложения</t>
  </si>
  <si>
    <t xml:space="preserve">                 ФИНАНСОВОГО ПЛАНА НА 2013 ГОД </t>
  </si>
  <si>
    <t>восстановительные работы</t>
  </si>
  <si>
    <t>работы по БДТ</t>
  </si>
  <si>
    <t xml:space="preserve">Прибыль до налогообложения 1860 тыс. руб., в том числе прибыль подрядных организаций 1090 тыс.руб., </t>
  </si>
  <si>
    <t>издержки по суду 1108 тыс. руб., следовательно убытки по ООО "ГУЖК" составили 338 тыс. руб.</t>
  </si>
  <si>
    <t>сред.мес. площадь 2013 г. т.м2</t>
  </si>
  <si>
    <t>в т.ч. жилых помещений, т.руб.</t>
  </si>
  <si>
    <t xml:space="preserve">       нежилых помещений, т.руб.</t>
  </si>
  <si>
    <t>по дог. взаимодействия,   т.руб.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</si>
</sst>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0.0%"/>
    <numFmt numFmtId="169" formatCode="[$-FC19]d\ mmmm\ yyyy\ &quot;г.&quot;"/>
    <numFmt numFmtId="170" formatCode="0.000000"/>
    <numFmt numFmtId="171" formatCode="0.00000"/>
    <numFmt numFmtId="172" formatCode="#,##0.00&quot;р.&quot;"/>
    <numFmt numFmtId="173" formatCode="0.000%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3" xfId="0" applyFont="1" applyBorder="1" applyAlignment="1">
      <alignment/>
    </xf>
    <xf numFmtId="9" fontId="2" fillId="0" borderId="3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0" fontId="5" fillId="0" borderId="7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" fontId="2" fillId="0" borderId="7" xfId="0" applyNumberFormat="1" applyFont="1" applyFill="1" applyBorder="1" applyAlignment="1">
      <alignment/>
    </xf>
    <xf numFmtId="2" fontId="2" fillId="0" borderId="3" xfId="0" applyNumberFormat="1" applyFont="1" applyBorder="1" applyAlignment="1">
      <alignment/>
    </xf>
    <xf numFmtId="9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3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13" xfId="0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68" fontId="2" fillId="0" borderId="3" xfId="0" applyNumberFormat="1" applyFont="1" applyBorder="1" applyAlignment="1">
      <alignment/>
    </xf>
    <xf numFmtId="9" fontId="3" fillId="0" borderId="3" xfId="0" applyNumberFormat="1" applyFont="1" applyBorder="1" applyAlignment="1">
      <alignment/>
    </xf>
    <xf numFmtId="10" fontId="0" fillId="0" borderId="7" xfId="0" applyNumberFormat="1" applyFill="1" applyBorder="1" applyAlignment="1">
      <alignment/>
    </xf>
    <xf numFmtId="0" fontId="0" fillId="0" borderId="7" xfId="0" applyBorder="1" applyAlignment="1">
      <alignment/>
    </xf>
    <xf numFmtId="2" fontId="9" fillId="0" borderId="3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7" fontId="0" fillId="0" borderId="0" xfId="0" applyNumberFormat="1" applyBorder="1" applyAlignment="1">
      <alignment/>
    </xf>
    <xf numFmtId="9" fontId="2" fillId="0" borderId="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54">
      <selection activeCell="D17" sqref="D17"/>
    </sheetView>
  </sheetViews>
  <sheetFormatPr defaultColWidth="9.00390625" defaultRowHeight="12.75"/>
  <cols>
    <col min="3" max="3" width="10.00390625" style="0" customWidth="1"/>
    <col min="4" max="4" width="9.875" style="0" customWidth="1"/>
    <col min="5" max="6" width="7.875" style="0" customWidth="1"/>
    <col min="7" max="7" width="8.375" style="0" customWidth="1"/>
    <col min="8" max="8" width="7.00390625" style="0" customWidth="1"/>
    <col min="9" max="9" width="6.375" style="0" customWidth="1"/>
    <col min="10" max="10" width="11.00390625" style="0" customWidth="1"/>
  </cols>
  <sheetData>
    <row r="1" ht="12.75">
      <c r="F1" t="s">
        <v>55</v>
      </c>
    </row>
    <row r="2" ht="12.75">
      <c r="F2" t="s">
        <v>50</v>
      </c>
    </row>
    <row r="3" ht="12.75">
      <c r="F3" t="s">
        <v>51</v>
      </c>
    </row>
    <row r="4" ht="12.75">
      <c r="F4" t="s">
        <v>52</v>
      </c>
    </row>
    <row r="5" ht="12.75">
      <c r="F5" t="s">
        <v>59</v>
      </c>
    </row>
    <row r="7" ht="12.75">
      <c r="D7" s="2" t="s">
        <v>66</v>
      </c>
    </row>
    <row r="8" spans="3:4" ht="12.75">
      <c r="C8" s="2" t="s">
        <v>65</v>
      </c>
      <c r="D8" s="2"/>
    </row>
    <row r="9" spans="1:7" ht="12.75">
      <c r="A9" s="2"/>
      <c r="B9" s="2" t="s">
        <v>72</v>
      </c>
      <c r="C9" s="2"/>
      <c r="D9" s="2"/>
      <c r="E9" s="2"/>
      <c r="F9" s="2"/>
      <c r="G9" s="2"/>
    </row>
    <row r="10" spans="1:7" ht="12.75">
      <c r="A10" s="2" t="s">
        <v>0</v>
      </c>
      <c r="B10" s="2"/>
      <c r="C10" s="2"/>
      <c r="D10" s="2"/>
      <c r="E10" s="2"/>
      <c r="F10" s="2"/>
      <c r="G10" s="2"/>
    </row>
    <row r="11" spans="1:7" ht="12.75">
      <c r="A11" s="2" t="s">
        <v>1</v>
      </c>
      <c r="B11" s="2"/>
      <c r="C11" s="2"/>
      <c r="D11" s="2"/>
      <c r="E11" s="2"/>
      <c r="F11" s="2"/>
      <c r="G11" s="2"/>
    </row>
    <row r="13" spans="1:4" ht="12.75">
      <c r="A13" s="2" t="s">
        <v>2</v>
      </c>
      <c r="B13" s="2"/>
      <c r="C13" s="2"/>
      <c r="D13" s="85">
        <v>642049.3</v>
      </c>
    </row>
    <row r="14" spans="1:4" ht="12.75">
      <c r="A14" t="s">
        <v>3</v>
      </c>
      <c r="D14" s="84">
        <v>614297</v>
      </c>
    </row>
    <row r="15" spans="1:4" ht="12.75">
      <c r="A15" t="s">
        <v>4</v>
      </c>
      <c r="D15" s="84">
        <v>27752</v>
      </c>
    </row>
    <row r="16" spans="1:4" ht="12.75">
      <c r="A16" t="s">
        <v>77</v>
      </c>
      <c r="D16" s="84">
        <v>645.3</v>
      </c>
    </row>
    <row r="17" spans="1:6" ht="12.75">
      <c r="A17" s="2" t="s">
        <v>5</v>
      </c>
      <c r="B17" s="2"/>
      <c r="C17" s="2"/>
      <c r="D17" s="3">
        <f>D18+D19+D20</f>
        <v>98831.7</v>
      </c>
      <c r="F17" s="49"/>
    </row>
    <row r="18" spans="1:4" ht="12.75">
      <c r="A18" t="s">
        <v>78</v>
      </c>
      <c r="D18" s="84">
        <v>91034.2</v>
      </c>
    </row>
    <row r="19" spans="1:4" ht="12.75">
      <c r="A19" t="s">
        <v>79</v>
      </c>
      <c r="D19" s="84">
        <v>5499</v>
      </c>
    </row>
    <row r="20" spans="1:4" ht="12.75">
      <c r="A20" t="s">
        <v>80</v>
      </c>
      <c r="D20" s="84">
        <v>2298.5</v>
      </c>
    </row>
    <row r="21" spans="1:4" ht="12.75">
      <c r="A21" s="2" t="s">
        <v>6</v>
      </c>
      <c r="D21" s="1"/>
    </row>
    <row r="22" spans="1:10" ht="12.75">
      <c r="A22" s="9" t="s">
        <v>10</v>
      </c>
      <c r="B22" s="7"/>
      <c r="C22" s="8"/>
      <c r="D22" s="10" t="s">
        <v>67</v>
      </c>
      <c r="E22" s="10" t="s">
        <v>68</v>
      </c>
      <c r="F22" s="34" t="s">
        <v>56</v>
      </c>
      <c r="G22" s="10" t="s">
        <v>69</v>
      </c>
      <c r="H22" s="10" t="s">
        <v>68</v>
      </c>
      <c r="I22" s="34" t="s">
        <v>56</v>
      </c>
      <c r="J22" s="34" t="s">
        <v>70</v>
      </c>
    </row>
    <row r="23" spans="1:10" ht="12.75">
      <c r="A23" s="28" t="s">
        <v>7</v>
      </c>
      <c r="B23" s="2"/>
      <c r="C23" s="2"/>
      <c r="D23" s="2"/>
      <c r="E23" s="2"/>
      <c r="F23" s="2"/>
      <c r="G23" s="2"/>
      <c r="H23" s="69"/>
      <c r="I23" s="36"/>
      <c r="J23" s="37"/>
    </row>
    <row r="24" spans="1:12" ht="12.75">
      <c r="A24" s="29" t="s">
        <v>8</v>
      </c>
      <c r="B24" s="2"/>
      <c r="C24" s="2"/>
      <c r="D24" s="2"/>
      <c r="E24" s="2"/>
      <c r="F24" s="2"/>
      <c r="G24" s="2"/>
      <c r="H24" s="40"/>
      <c r="I24" s="37"/>
      <c r="J24" s="37"/>
      <c r="L24">
        <v>642</v>
      </c>
    </row>
    <row r="25" spans="1:12" ht="12.75">
      <c r="A25" s="12" t="s">
        <v>9</v>
      </c>
      <c r="B25" s="13"/>
      <c r="C25" s="5"/>
      <c r="D25" s="21">
        <v>14928</v>
      </c>
      <c r="E25" s="6"/>
      <c r="F25" s="6"/>
      <c r="G25" s="6">
        <v>14513</v>
      </c>
      <c r="H25" s="40"/>
      <c r="I25" s="37"/>
      <c r="J25" s="37"/>
      <c r="K25" s="43"/>
      <c r="L25" s="86">
        <v>645.3</v>
      </c>
    </row>
    <row r="26" spans="1:12" ht="12.75">
      <c r="A26" s="14" t="s">
        <v>11</v>
      </c>
      <c r="B26" s="15"/>
      <c r="C26" s="5"/>
      <c r="D26" s="6">
        <v>3016</v>
      </c>
      <c r="E26" s="6"/>
      <c r="F26" s="6"/>
      <c r="G26" s="6">
        <v>2738</v>
      </c>
      <c r="H26" s="40"/>
      <c r="I26" s="37"/>
      <c r="J26" s="37"/>
      <c r="K26" s="44"/>
      <c r="L26" s="47"/>
    </row>
    <row r="27" spans="1:12" ht="12.75">
      <c r="A27" s="12" t="s">
        <v>12</v>
      </c>
      <c r="B27" s="13"/>
      <c r="C27" s="16"/>
      <c r="D27" s="6">
        <v>4428</v>
      </c>
      <c r="E27" s="6"/>
      <c r="F27" s="6"/>
      <c r="G27" s="6">
        <v>3462</v>
      </c>
      <c r="H27" s="40"/>
      <c r="I27" s="37"/>
      <c r="J27" s="37"/>
      <c r="K27" s="43"/>
      <c r="L27" s="47"/>
    </row>
    <row r="28" spans="1:12" ht="12.75">
      <c r="A28" s="12" t="s">
        <v>13</v>
      </c>
      <c r="B28" s="13"/>
      <c r="C28" s="16"/>
      <c r="D28" s="6">
        <f>D29+D30+D31+D32</f>
        <v>2100</v>
      </c>
      <c r="E28" s="6"/>
      <c r="F28" s="6"/>
      <c r="G28" s="6">
        <f>G29+G30+G31+G32</f>
        <v>2333</v>
      </c>
      <c r="H28" s="40"/>
      <c r="I28" s="37"/>
      <c r="J28" s="37"/>
      <c r="L28" s="47"/>
    </row>
    <row r="29" spans="1:12" ht="12.75">
      <c r="A29" s="12"/>
      <c r="B29" s="17" t="s">
        <v>14</v>
      </c>
      <c r="C29" s="18"/>
      <c r="D29" s="25">
        <v>260</v>
      </c>
      <c r="E29" s="25"/>
      <c r="F29" s="25"/>
      <c r="G29" s="25">
        <v>227</v>
      </c>
      <c r="H29" s="65"/>
      <c r="I29" s="37"/>
      <c r="J29" s="37"/>
      <c r="K29" s="42"/>
      <c r="L29" s="47"/>
    </row>
    <row r="30" spans="1:12" ht="12.75">
      <c r="A30" s="12"/>
      <c r="B30" s="17" t="s">
        <v>15</v>
      </c>
      <c r="C30" s="18"/>
      <c r="D30" s="25">
        <v>840</v>
      </c>
      <c r="E30" s="25"/>
      <c r="F30" s="25"/>
      <c r="G30" s="25">
        <v>1012</v>
      </c>
      <c r="H30" s="65"/>
      <c r="I30" s="37"/>
      <c r="J30" s="37"/>
      <c r="K30" s="42"/>
      <c r="L30" s="47"/>
    </row>
    <row r="31" spans="1:12" ht="12.75">
      <c r="A31" s="12"/>
      <c r="B31" s="17" t="s">
        <v>16</v>
      </c>
      <c r="C31" s="18"/>
      <c r="D31" s="25">
        <v>800</v>
      </c>
      <c r="E31" s="25"/>
      <c r="F31" s="25"/>
      <c r="G31" s="25">
        <v>876</v>
      </c>
      <c r="H31" s="65"/>
      <c r="I31" s="37"/>
      <c r="J31" s="37"/>
      <c r="K31" s="42"/>
      <c r="L31" s="47"/>
    </row>
    <row r="32" spans="1:12" ht="12.75">
      <c r="A32" s="12"/>
      <c r="B32" s="17" t="s">
        <v>17</v>
      </c>
      <c r="C32" s="18"/>
      <c r="D32" s="25">
        <v>200</v>
      </c>
      <c r="E32" s="25"/>
      <c r="F32" s="25"/>
      <c r="G32" s="25">
        <v>218</v>
      </c>
      <c r="H32" s="65"/>
      <c r="I32" s="37"/>
      <c r="J32" s="37"/>
      <c r="K32" s="42"/>
      <c r="L32" s="47"/>
    </row>
    <row r="33" spans="1:12" ht="12.75">
      <c r="A33" s="12" t="s">
        <v>73</v>
      </c>
      <c r="B33" s="13"/>
      <c r="C33" s="16"/>
      <c r="D33" s="6"/>
      <c r="E33" s="6"/>
      <c r="F33" s="6"/>
      <c r="G33" s="6">
        <v>2673</v>
      </c>
      <c r="H33" s="40"/>
      <c r="I33" s="37"/>
      <c r="J33" s="37"/>
      <c r="K33" s="41"/>
      <c r="L33" s="47"/>
    </row>
    <row r="34" spans="1:12" ht="12.75">
      <c r="A34" s="12" t="s">
        <v>19</v>
      </c>
      <c r="B34" s="13"/>
      <c r="C34" s="16"/>
      <c r="D34" s="6">
        <v>1200</v>
      </c>
      <c r="E34" s="6"/>
      <c r="F34" s="6"/>
      <c r="G34" s="6">
        <v>1548</v>
      </c>
      <c r="H34" s="40"/>
      <c r="I34" s="37"/>
      <c r="J34" s="37"/>
      <c r="K34" s="41"/>
      <c r="L34" s="47"/>
    </row>
    <row r="35" spans="1:12" ht="12.75">
      <c r="A35" s="12" t="s">
        <v>18</v>
      </c>
      <c r="B35" s="13"/>
      <c r="C35" s="16"/>
      <c r="D35" s="6">
        <v>20</v>
      </c>
      <c r="E35" s="6"/>
      <c r="F35" s="6"/>
      <c r="G35" s="6">
        <v>20</v>
      </c>
      <c r="H35" s="40"/>
      <c r="I35" s="37"/>
      <c r="J35" s="64"/>
      <c r="K35" s="41"/>
      <c r="L35" s="47"/>
    </row>
    <row r="36" spans="1:12" ht="12.75">
      <c r="A36" s="12" t="s">
        <v>48</v>
      </c>
      <c r="B36" s="13"/>
      <c r="C36" s="16"/>
      <c r="D36" s="6"/>
      <c r="E36" s="6"/>
      <c r="F36" s="6"/>
      <c r="G36" s="6">
        <v>17</v>
      </c>
      <c r="H36" s="40"/>
      <c r="I36" s="37"/>
      <c r="J36" s="64"/>
      <c r="K36" s="67"/>
      <c r="L36" s="47"/>
    </row>
    <row r="37" spans="1:12" ht="12.75">
      <c r="A37" s="12"/>
      <c r="B37" s="13"/>
      <c r="C37" s="19" t="s">
        <v>20</v>
      </c>
      <c r="D37" s="22">
        <f>D25+D26+D27+D28+D33+D34+D35</f>
        <v>25692</v>
      </c>
      <c r="E37" s="35">
        <f>D37/D83</f>
        <v>0.26993065770119773</v>
      </c>
      <c r="F37" s="52">
        <f>D37/L24/12</f>
        <v>3.3348909657320873</v>
      </c>
      <c r="G37" s="60">
        <f>G25+G26+G27+G28+G33+G34+G35+G36</f>
        <v>27304</v>
      </c>
      <c r="H37" s="87">
        <f>G37/G83</f>
        <v>0.2762667961793751</v>
      </c>
      <c r="I37" s="52">
        <f>G37/L25/12</f>
        <v>3.5260085748230803</v>
      </c>
      <c r="J37" s="35">
        <f>G37/D37</f>
        <v>1.0627432663864238</v>
      </c>
      <c r="K37" s="45"/>
      <c r="L37" s="48"/>
    </row>
    <row r="38" spans="1:10" ht="12.75">
      <c r="A38" s="50" t="s">
        <v>21</v>
      </c>
      <c r="B38" s="50"/>
      <c r="C38" s="50"/>
      <c r="D38" s="59"/>
      <c r="E38" s="59"/>
      <c r="F38" s="4"/>
      <c r="G38" s="4"/>
      <c r="H38" s="4"/>
      <c r="I38" s="4"/>
      <c r="J38" s="5"/>
    </row>
    <row r="39" spans="1:12" ht="12.75">
      <c r="A39" s="12" t="s">
        <v>22</v>
      </c>
      <c r="B39" s="13"/>
      <c r="C39" s="16"/>
      <c r="D39" s="25">
        <v>7620</v>
      </c>
      <c r="E39" s="25"/>
      <c r="F39" s="25"/>
      <c r="G39" s="89">
        <v>7463</v>
      </c>
      <c r="H39" s="70"/>
      <c r="I39" s="36"/>
      <c r="J39" s="36"/>
      <c r="K39" s="46"/>
      <c r="L39" s="47"/>
    </row>
    <row r="40" spans="1:12" ht="12.75">
      <c r="A40" s="12" t="s">
        <v>23</v>
      </c>
      <c r="B40" s="13"/>
      <c r="C40" s="16"/>
      <c r="D40" s="26">
        <v>1968</v>
      </c>
      <c r="E40" s="26"/>
      <c r="F40" s="26"/>
      <c r="G40" s="26">
        <v>2081</v>
      </c>
      <c r="H40" s="71"/>
      <c r="I40" s="37"/>
      <c r="J40" s="37"/>
      <c r="K40" s="46"/>
      <c r="L40" s="47"/>
    </row>
    <row r="41" spans="1:12" ht="12.75">
      <c r="A41" s="30" t="s">
        <v>24</v>
      </c>
      <c r="B41" s="17"/>
      <c r="C41" s="18"/>
      <c r="D41" s="25">
        <v>72</v>
      </c>
      <c r="E41" s="25"/>
      <c r="F41" s="25"/>
      <c r="G41" s="25">
        <v>93</v>
      </c>
      <c r="H41" s="72"/>
      <c r="I41" s="37"/>
      <c r="J41" s="37"/>
      <c r="K41" s="46"/>
      <c r="L41" s="47"/>
    </row>
    <row r="42" spans="1:12" ht="12.75">
      <c r="A42" s="12"/>
      <c r="B42" s="13" t="s">
        <v>25</v>
      </c>
      <c r="C42" s="16"/>
      <c r="D42" s="6">
        <f>D39+D40+D41</f>
        <v>9660</v>
      </c>
      <c r="E42" s="6"/>
      <c r="F42" s="6"/>
      <c r="G42" s="6">
        <f>G39+G40+G41</f>
        <v>9637</v>
      </c>
      <c r="H42" s="37"/>
      <c r="I42" s="37"/>
      <c r="J42" s="37"/>
      <c r="L42" s="48"/>
    </row>
    <row r="43" spans="1:12" ht="12.75">
      <c r="A43" s="12" t="s">
        <v>11</v>
      </c>
      <c r="B43" s="13"/>
      <c r="C43" s="16"/>
      <c r="D43" s="24">
        <v>1952</v>
      </c>
      <c r="E43" s="24"/>
      <c r="F43" s="24"/>
      <c r="G43" s="68">
        <f>G42*20.2%</f>
        <v>1946.6739999999998</v>
      </c>
      <c r="H43" s="73"/>
      <c r="I43" s="37"/>
      <c r="J43" s="37"/>
      <c r="K43" s="46"/>
      <c r="L43" s="47"/>
    </row>
    <row r="44" spans="1:12" ht="12.75">
      <c r="A44" s="11" t="s">
        <v>26</v>
      </c>
      <c r="B44" s="11"/>
      <c r="C44" s="11"/>
      <c r="D44" s="27">
        <v>564</v>
      </c>
      <c r="E44" s="27"/>
      <c r="F44" s="27"/>
      <c r="G44" s="27">
        <v>475</v>
      </c>
      <c r="H44" s="27"/>
      <c r="I44" s="37"/>
      <c r="J44" s="37"/>
      <c r="K44" s="46"/>
      <c r="L44" s="47"/>
    </row>
    <row r="45" spans="1:12" ht="12.75">
      <c r="A45" s="12" t="s">
        <v>27</v>
      </c>
      <c r="B45" s="13"/>
      <c r="C45" s="16"/>
      <c r="D45" s="6">
        <v>48</v>
      </c>
      <c r="E45" s="6"/>
      <c r="F45" s="6"/>
      <c r="G45" s="6">
        <v>38</v>
      </c>
      <c r="H45" s="37"/>
      <c r="I45" s="37"/>
      <c r="J45" s="37"/>
      <c r="K45" s="46"/>
      <c r="L45" s="47"/>
    </row>
    <row r="46" spans="1:12" ht="12.75">
      <c r="A46" s="11" t="s">
        <v>28</v>
      </c>
      <c r="B46" s="11"/>
      <c r="C46" s="11"/>
      <c r="D46" s="24">
        <v>116</v>
      </c>
      <c r="E46" s="24"/>
      <c r="F46" s="24"/>
      <c r="G46" s="24">
        <v>105</v>
      </c>
      <c r="H46" s="73"/>
      <c r="I46" s="37"/>
      <c r="J46" s="37"/>
      <c r="K46" s="46"/>
      <c r="L46" s="47"/>
    </row>
    <row r="47" spans="1:12" ht="12.75">
      <c r="A47" s="12" t="s">
        <v>29</v>
      </c>
      <c r="B47" s="13"/>
      <c r="C47" s="13"/>
      <c r="D47" s="6">
        <v>1968</v>
      </c>
      <c r="E47" s="6"/>
      <c r="F47" s="6"/>
      <c r="G47" s="6">
        <v>2232</v>
      </c>
      <c r="H47" s="58"/>
      <c r="I47" s="58"/>
      <c r="J47" s="58"/>
      <c r="K47" s="46"/>
      <c r="L47" s="47"/>
    </row>
    <row r="48" spans="1:12" ht="12.75">
      <c r="A48" s="12" t="s">
        <v>74</v>
      </c>
      <c r="B48" s="13"/>
      <c r="C48" s="13"/>
      <c r="D48" s="6"/>
      <c r="E48" s="6"/>
      <c r="F48" s="6"/>
      <c r="G48" s="6">
        <v>375</v>
      </c>
      <c r="H48" s="58"/>
      <c r="I48" s="58"/>
      <c r="J48" s="58"/>
      <c r="K48" s="88"/>
      <c r="L48" s="47"/>
    </row>
    <row r="49" spans="1:12" ht="12.75">
      <c r="A49" s="12"/>
      <c r="B49" s="13"/>
      <c r="C49" s="19" t="s">
        <v>20</v>
      </c>
      <c r="D49" s="20">
        <f>D42+D43+D44+D45+D46+D47</f>
        <v>14308</v>
      </c>
      <c r="E49" s="35">
        <f>D49/D83</f>
        <v>0.15032569867619247</v>
      </c>
      <c r="F49" s="52">
        <f>D49/L24/12</f>
        <v>1.8572170301142263</v>
      </c>
      <c r="G49" s="60">
        <f>G42+G43+G44+G45+G46+G47+G48</f>
        <v>14808.673999999999</v>
      </c>
      <c r="H49" s="35">
        <f>G49/G83</f>
        <v>0.1498368342237332</v>
      </c>
      <c r="I49" s="52">
        <f>G49/L25/12</f>
        <v>1.9123758975153675</v>
      </c>
      <c r="J49" s="35">
        <f>G49/D49</f>
        <v>1.0349925915571707</v>
      </c>
      <c r="K49" s="2"/>
      <c r="L49" s="48"/>
    </row>
    <row r="50" spans="1:10" ht="12.75">
      <c r="A50" s="23" t="s">
        <v>30</v>
      </c>
      <c r="B50" s="23"/>
      <c r="C50" s="23"/>
      <c r="G50" s="4"/>
      <c r="H50" s="40"/>
      <c r="I50" s="64"/>
      <c r="J50" s="37"/>
    </row>
    <row r="51" spans="1:12" ht="12.75">
      <c r="A51" s="12" t="s">
        <v>31</v>
      </c>
      <c r="B51" s="13"/>
      <c r="C51" s="13"/>
      <c r="D51" s="6">
        <v>3996</v>
      </c>
      <c r="E51" s="6"/>
      <c r="F51" s="6"/>
      <c r="G51" s="6">
        <v>4360</v>
      </c>
      <c r="H51" s="36"/>
      <c r="I51" s="36"/>
      <c r="J51" s="37"/>
      <c r="K51" s="43"/>
      <c r="L51" s="40"/>
    </row>
    <row r="52" spans="1:12" ht="12.75">
      <c r="A52" s="12" t="s">
        <v>32</v>
      </c>
      <c r="B52" s="13"/>
      <c r="C52" s="13"/>
      <c r="D52" s="6">
        <v>1616</v>
      </c>
      <c r="E52" s="6"/>
      <c r="F52" s="6"/>
      <c r="G52" s="6">
        <v>1751</v>
      </c>
      <c r="H52" s="37"/>
      <c r="I52" s="37"/>
      <c r="J52" s="37"/>
      <c r="K52" s="43"/>
      <c r="L52" s="40"/>
    </row>
    <row r="53" spans="1:12" ht="12.75">
      <c r="A53" s="12" t="s">
        <v>33</v>
      </c>
      <c r="B53" s="13"/>
      <c r="C53" s="13"/>
      <c r="D53" s="6">
        <v>360</v>
      </c>
      <c r="E53" s="6"/>
      <c r="F53" s="6"/>
      <c r="G53" s="6">
        <v>628</v>
      </c>
      <c r="H53" s="37"/>
      <c r="I53" s="37"/>
      <c r="J53" s="37"/>
      <c r="K53" s="43"/>
      <c r="L53" s="40"/>
    </row>
    <row r="54" spans="1:12" ht="12.75">
      <c r="A54" s="12" t="s">
        <v>57</v>
      </c>
      <c r="B54" s="13"/>
      <c r="C54" s="16"/>
      <c r="D54" s="6">
        <v>4</v>
      </c>
      <c r="E54" s="6"/>
      <c r="F54" s="6"/>
      <c r="G54" s="6">
        <v>0</v>
      </c>
      <c r="H54" s="37"/>
      <c r="I54" s="37"/>
      <c r="J54" s="37"/>
      <c r="K54" s="43"/>
      <c r="L54" s="40"/>
    </row>
    <row r="55" spans="1:11" ht="12.75">
      <c r="A55" s="11" t="s">
        <v>34</v>
      </c>
      <c r="B55" s="11"/>
      <c r="C55" s="11"/>
      <c r="D55" s="6">
        <v>6780</v>
      </c>
      <c r="E55" s="6"/>
      <c r="F55" s="6"/>
      <c r="G55" s="6">
        <v>7263</v>
      </c>
      <c r="H55" s="37"/>
      <c r="I55" s="37"/>
      <c r="J55" s="37"/>
      <c r="K55" s="43"/>
    </row>
    <row r="56" spans="1:11" ht="12.75">
      <c r="A56" s="12" t="s">
        <v>35</v>
      </c>
      <c r="B56" s="13"/>
      <c r="C56" s="13"/>
      <c r="D56" s="6">
        <v>172</v>
      </c>
      <c r="E56" s="6"/>
      <c r="F56" s="6"/>
      <c r="G56" s="6">
        <v>171</v>
      </c>
      <c r="H56" s="37"/>
      <c r="I56" s="37"/>
      <c r="J56" s="37"/>
      <c r="K56" s="43"/>
    </row>
    <row r="57" spans="1:11" ht="12.75">
      <c r="A57" s="11" t="s">
        <v>36</v>
      </c>
      <c r="B57" s="11"/>
      <c r="C57" s="11"/>
      <c r="D57" s="6">
        <v>332</v>
      </c>
      <c r="E57" s="6"/>
      <c r="F57" s="6"/>
      <c r="G57" s="6">
        <v>452</v>
      </c>
      <c r="H57" s="37"/>
      <c r="I57" s="37"/>
      <c r="J57" s="37"/>
      <c r="K57" s="43"/>
    </row>
    <row r="58" spans="1:11" ht="12.75">
      <c r="A58" s="12" t="s">
        <v>37</v>
      </c>
      <c r="B58" s="13"/>
      <c r="C58" s="13"/>
      <c r="D58" s="6">
        <v>2352</v>
      </c>
      <c r="E58" s="6"/>
      <c r="F58" s="6"/>
      <c r="G58" s="6">
        <v>2367</v>
      </c>
      <c r="H58" s="37"/>
      <c r="I58" s="37"/>
      <c r="J58" s="37"/>
      <c r="K58" s="43"/>
    </row>
    <row r="59" spans="1:11" ht="12.75">
      <c r="A59" s="12" t="s">
        <v>38</v>
      </c>
      <c r="B59" s="13"/>
      <c r="C59" s="13"/>
      <c r="D59" s="6">
        <v>104</v>
      </c>
      <c r="E59" s="6"/>
      <c r="F59" s="6"/>
      <c r="G59" s="6">
        <v>121</v>
      </c>
      <c r="H59" s="37"/>
      <c r="I59" s="37"/>
      <c r="J59" s="37"/>
      <c r="K59" s="43"/>
    </row>
    <row r="60" spans="1:11" ht="12.75">
      <c r="A60" s="12" t="s">
        <v>39</v>
      </c>
      <c r="B60" s="13"/>
      <c r="C60" s="16"/>
      <c r="D60" s="6">
        <v>348</v>
      </c>
      <c r="E60" s="6"/>
      <c r="F60" s="6"/>
      <c r="G60" s="6">
        <v>388</v>
      </c>
      <c r="H60" s="37"/>
      <c r="I60" s="37"/>
      <c r="J60" s="37"/>
      <c r="K60" s="43"/>
    </row>
    <row r="61" spans="1:11" ht="12.75">
      <c r="A61" s="12" t="s">
        <v>48</v>
      </c>
      <c r="B61" s="13"/>
      <c r="C61" s="16"/>
      <c r="D61" s="6"/>
      <c r="E61" s="6"/>
      <c r="F61" s="6"/>
      <c r="G61" s="31">
        <v>204</v>
      </c>
      <c r="H61" s="81"/>
      <c r="I61" s="81"/>
      <c r="J61" s="58"/>
      <c r="K61" s="66"/>
    </row>
    <row r="62" spans="1:11" ht="12.75">
      <c r="A62" s="12"/>
      <c r="B62" s="13"/>
      <c r="C62" s="19" t="s">
        <v>20</v>
      </c>
      <c r="D62" s="20">
        <f>D51+D52+D53+D54+D55+D56+D57+D58+D59+D60</f>
        <v>16064</v>
      </c>
      <c r="E62" s="35">
        <f>D62/D83</f>
        <v>0.16877495272115992</v>
      </c>
      <c r="F62" s="52">
        <f>D62/L24/12</f>
        <v>2.0851505711318796</v>
      </c>
      <c r="G62" s="20">
        <f>G51+G52+G53+G54+G55+G56+G57+G58+G59+G60+G61</f>
        <v>17705</v>
      </c>
      <c r="H62" s="35">
        <f>G62/G83</f>
        <v>0.1791423830338352</v>
      </c>
      <c r="I62" s="52">
        <f>G62/L25/12</f>
        <v>2.2864042564182037</v>
      </c>
      <c r="J62" s="35">
        <f>G62/D62</f>
        <v>1.1021538844621515</v>
      </c>
      <c r="K62" s="2"/>
    </row>
    <row r="63" spans="1:10" ht="12.75">
      <c r="A63" s="62" t="s">
        <v>40</v>
      </c>
      <c r="B63" s="63"/>
      <c r="C63" s="63"/>
      <c r="D63" s="59"/>
      <c r="E63" s="59"/>
      <c r="F63" s="4"/>
      <c r="G63" s="4"/>
      <c r="H63" s="40"/>
      <c r="I63" s="40"/>
      <c r="J63" s="40"/>
    </row>
    <row r="64" spans="1:12" ht="12.75">
      <c r="A64" s="57" t="s">
        <v>41</v>
      </c>
      <c r="B64" s="57"/>
      <c r="C64" s="57"/>
      <c r="D64" s="58">
        <v>7272</v>
      </c>
      <c r="E64" s="58"/>
      <c r="F64" s="58"/>
      <c r="G64" s="6">
        <v>7338</v>
      </c>
      <c r="H64" s="6"/>
      <c r="I64" s="36"/>
      <c r="J64" s="36"/>
      <c r="K64" s="43"/>
      <c r="L64" s="40"/>
    </row>
    <row r="65" spans="1:11" ht="12.75">
      <c r="A65" s="12" t="s">
        <v>42</v>
      </c>
      <c r="B65" s="13"/>
      <c r="C65" s="13"/>
      <c r="D65" s="6">
        <v>352</v>
      </c>
      <c r="E65" s="6"/>
      <c r="F65" s="6"/>
      <c r="G65" s="6">
        <v>420</v>
      </c>
      <c r="H65" s="6"/>
      <c r="I65" s="37"/>
      <c r="J65" s="37"/>
      <c r="K65" s="43"/>
    </row>
    <row r="66" spans="1:11" ht="12.75">
      <c r="A66" s="12" t="s">
        <v>43</v>
      </c>
      <c r="B66" s="13"/>
      <c r="C66" s="13"/>
      <c r="D66" s="6">
        <v>116</v>
      </c>
      <c r="E66" s="6"/>
      <c r="F66" s="6"/>
      <c r="G66" s="6">
        <v>117</v>
      </c>
      <c r="H66" s="6"/>
      <c r="I66" s="58"/>
      <c r="J66" s="58"/>
      <c r="K66" s="43"/>
    </row>
    <row r="67" spans="1:11" ht="12.75">
      <c r="A67" s="12"/>
      <c r="B67" s="13"/>
      <c r="C67" s="19" t="s">
        <v>20</v>
      </c>
      <c r="D67" s="20">
        <f>D64+D65+D66</f>
        <v>7740</v>
      </c>
      <c r="E67" s="35">
        <f>D67/D83</f>
        <v>0.081319604959025</v>
      </c>
      <c r="F67" s="52">
        <f>D67/L24/12</f>
        <v>1.0046728971962617</v>
      </c>
      <c r="G67" s="20">
        <f>G64+G65+G66</f>
        <v>7875</v>
      </c>
      <c r="H67" s="35">
        <f>G67/G83</f>
        <v>0.07968067022826615</v>
      </c>
      <c r="I67" s="52">
        <f>G67/L25/12</f>
        <v>1.0169688516968851</v>
      </c>
      <c r="J67" s="35">
        <f>G37/D37</f>
        <v>1.0627432663864238</v>
      </c>
      <c r="K67" s="2"/>
    </row>
    <row r="68" spans="1:10" ht="12.75">
      <c r="A68" s="23" t="s">
        <v>44</v>
      </c>
      <c r="B68" s="23"/>
      <c r="C68" s="23"/>
      <c r="H68" s="5"/>
      <c r="I68" s="37"/>
      <c r="J68" s="37"/>
    </row>
    <row r="69" spans="1:12" ht="12.75">
      <c r="A69" s="30" t="s">
        <v>60</v>
      </c>
      <c r="B69" s="17"/>
      <c r="C69" s="18"/>
      <c r="D69" s="6">
        <v>4512</v>
      </c>
      <c r="E69" s="6"/>
      <c r="F69" s="6"/>
      <c r="G69" s="6">
        <v>3972</v>
      </c>
      <c r="H69" s="6"/>
      <c r="I69" s="53"/>
      <c r="J69" s="54"/>
      <c r="K69" s="44"/>
      <c r="L69" s="40"/>
    </row>
    <row r="70" spans="1:12" ht="12.75">
      <c r="A70" s="12" t="s">
        <v>45</v>
      </c>
      <c r="B70" s="13"/>
      <c r="C70" s="16"/>
      <c r="D70" s="6">
        <v>1308</v>
      </c>
      <c r="E70" s="6"/>
      <c r="F70" s="6"/>
      <c r="G70" s="6">
        <v>1261</v>
      </c>
      <c r="H70" s="6"/>
      <c r="I70" s="53"/>
      <c r="J70" s="54"/>
      <c r="K70" s="80"/>
      <c r="L70" s="40"/>
    </row>
    <row r="71" spans="1:12" ht="12.75">
      <c r="A71" s="30" t="s">
        <v>47</v>
      </c>
      <c r="B71" s="4"/>
      <c r="C71" s="4"/>
      <c r="D71" s="6">
        <v>720</v>
      </c>
      <c r="E71" s="6"/>
      <c r="F71" s="6"/>
      <c r="G71" s="6">
        <v>540</v>
      </c>
      <c r="H71" s="6"/>
      <c r="I71" s="53"/>
      <c r="J71" s="54"/>
      <c r="K71" s="43"/>
      <c r="L71" s="40"/>
    </row>
    <row r="72" spans="1:12" ht="12.75">
      <c r="A72" s="30" t="s">
        <v>53</v>
      </c>
      <c r="B72" s="17"/>
      <c r="C72" s="18"/>
      <c r="D72" s="6">
        <v>9600</v>
      </c>
      <c r="E72" s="83">
        <f>D72/D83</f>
        <v>0.10086152553057365</v>
      </c>
      <c r="F72" s="82">
        <f>D72/L24/12</f>
        <v>1.2461059190031152</v>
      </c>
      <c r="G72" s="6">
        <v>10123</v>
      </c>
      <c r="H72" s="83">
        <f>G72/G83</f>
        <v>0.10242633964707787</v>
      </c>
      <c r="I72" s="82">
        <f>G72/L25/12</f>
        <v>1.3072731029495326</v>
      </c>
      <c r="J72" s="55"/>
      <c r="K72" s="43"/>
      <c r="L72" s="40"/>
    </row>
    <row r="73" spans="1:11" ht="12.75">
      <c r="A73" s="31"/>
      <c r="B73" s="4"/>
      <c r="C73" s="19" t="s">
        <v>20</v>
      </c>
      <c r="D73" s="20">
        <f>D69+D70+D71+D72</f>
        <v>16140</v>
      </c>
      <c r="E73" s="78">
        <f>D73/D83</f>
        <v>0.16957343979827694</v>
      </c>
      <c r="F73" s="52">
        <f>D73/L24/12</f>
        <v>2.0950155763239873</v>
      </c>
      <c r="G73" s="20">
        <f>G69+G70+G71+G72</f>
        <v>15896</v>
      </c>
      <c r="H73" s="35">
        <f>G73/G83</f>
        <v>0.1608385947871135</v>
      </c>
      <c r="I73" s="52">
        <f>G73/L25/12</f>
        <v>2.0527919830569763</v>
      </c>
      <c r="J73" s="35">
        <f>G73/D73</f>
        <v>0.9848822800495663</v>
      </c>
      <c r="K73" s="45"/>
    </row>
    <row r="74" spans="1:10" ht="12.75">
      <c r="A74" s="2" t="s">
        <v>46</v>
      </c>
      <c r="B74" s="2"/>
      <c r="C74" s="2"/>
      <c r="D74" s="2"/>
      <c r="H74" s="5"/>
      <c r="I74" s="37"/>
      <c r="J74" s="37"/>
    </row>
    <row r="75" spans="1:12" ht="12.75">
      <c r="A75" s="12" t="s">
        <v>61</v>
      </c>
      <c r="B75" s="4"/>
      <c r="C75" s="4"/>
      <c r="D75" s="6">
        <v>9324</v>
      </c>
      <c r="E75" s="6"/>
      <c r="F75" s="6"/>
      <c r="G75" s="6">
        <v>10256</v>
      </c>
      <c r="H75" s="6"/>
      <c r="I75" s="53"/>
      <c r="J75" s="54"/>
      <c r="K75" s="44"/>
      <c r="L75" s="40"/>
    </row>
    <row r="76" spans="1:12" ht="12.75">
      <c r="A76" s="12" t="s">
        <v>48</v>
      </c>
      <c r="B76" s="4"/>
      <c r="C76" s="4"/>
      <c r="D76" s="6">
        <v>852</v>
      </c>
      <c r="E76" s="6"/>
      <c r="F76" s="6"/>
      <c r="G76" s="6">
        <v>1124</v>
      </c>
      <c r="H76" s="6"/>
      <c r="I76" s="53"/>
      <c r="J76" s="54"/>
      <c r="K76" s="77"/>
      <c r="L76" s="40"/>
    </row>
    <row r="77" spans="1:11" ht="12.75">
      <c r="A77" s="31"/>
      <c r="B77" s="4"/>
      <c r="C77" s="19" t="s">
        <v>20</v>
      </c>
      <c r="D77" s="20">
        <f>D75+D76</f>
        <v>10176</v>
      </c>
      <c r="E77" s="35">
        <f>D77/D83</f>
        <v>0.10691321706240807</v>
      </c>
      <c r="F77" s="52">
        <f>D77/L24/12</f>
        <v>1.320872274143302</v>
      </c>
      <c r="G77" s="20">
        <f>G75+G76</f>
        <v>11380</v>
      </c>
      <c r="H77" s="35">
        <f>G77/G83</f>
        <v>0.11514489234256112</v>
      </c>
      <c r="I77" s="52">
        <f>G77/L25/12</f>
        <v>1.469600702515626</v>
      </c>
      <c r="J77" s="35">
        <f>G77/D77</f>
        <v>1.118317610062893</v>
      </c>
      <c r="K77" s="45"/>
    </row>
    <row r="78" spans="1:11" ht="12.75">
      <c r="A78" s="59" t="s">
        <v>62</v>
      </c>
      <c r="B78" s="4"/>
      <c r="C78" s="19"/>
      <c r="D78" s="22">
        <f>D37+D49+D62+D67+D73+D77</f>
        <v>90120</v>
      </c>
      <c r="E78" s="35">
        <f>D78/D83</f>
        <v>0.9468375709182602</v>
      </c>
      <c r="F78" s="52">
        <f>F37+F49+F62+F67+F73+F77</f>
        <v>11.697819314641745</v>
      </c>
      <c r="G78" s="60">
        <f>G37+G49+G62+G67+G73+G77</f>
        <v>94968.674</v>
      </c>
      <c r="H78" s="35">
        <f>H37+H49+H62+H67+H73+H77</f>
        <v>0.9609101707948843</v>
      </c>
      <c r="I78" s="52">
        <f>G78/L25/12</f>
        <v>12.264150266026137</v>
      </c>
      <c r="J78" s="35">
        <f>G78/D78</f>
        <v>1.053802418996893</v>
      </c>
      <c r="K78" s="45"/>
    </row>
    <row r="79" spans="1:12" ht="12.75">
      <c r="A79" s="61" t="s">
        <v>63</v>
      </c>
      <c r="B79" s="50"/>
      <c r="C79" s="19"/>
      <c r="D79" s="20">
        <v>2000</v>
      </c>
      <c r="E79" s="35">
        <f>D79/D83</f>
        <v>0.02101281781886951</v>
      </c>
      <c r="F79" s="52">
        <f>D79/L24/12</f>
        <v>0.25960539979231567</v>
      </c>
      <c r="G79" s="20">
        <v>2003</v>
      </c>
      <c r="H79" s="35">
        <f>G79/G83</f>
        <v>0.02026671523393233</v>
      </c>
      <c r="I79" s="52">
        <f>G79/L25/12</f>
        <v>0.2586652203109665</v>
      </c>
      <c r="J79" s="35">
        <f>G79/D79</f>
        <v>1.0015</v>
      </c>
      <c r="K79" s="51"/>
      <c r="L79" s="40"/>
    </row>
    <row r="80" spans="1:11" ht="12.75">
      <c r="A80" s="32" t="s">
        <v>64</v>
      </c>
      <c r="B80" s="2"/>
      <c r="C80" s="2"/>
      <c r="D80" s="2"/>
      <c r="H80" s="5"/>
      <c r="I80" s="56"/>
      <c r="J80" s="56"/>
      <c r="K80" t="s">
        <v>58</v>
      </c>
    </row>
    <row r="81" spans="1:11" ht="12.75">
      <c r="A81" s="31"/>
      <c r="B81" s="4"/>
      <c r="C81" s="19" t="s">
        <v>20</v>
      </c>
      <c r="D81" s="22">
        <f>D78+D79</f>
        <v>92120</v>
      </c>
      <c r="E81" s="35">
        <f>D81/D83</f>
        <v>0.9678503887371297</v>
      </c>
      <c r="F81" s="52">
        <v>11.95</v>
      </c>
      <c r="G81" s="60">
        <f>G78+G79</f>
        <v>96971.674</v>
      </c>
      <c r="H81" s="35">
        <f>H37+H49+H62+H67+H73+H77+H79</f>
        <v>0.9811768860288166</v>
      </c>
      <c r="I81" s="52">
        <v>12.51</v>
      </c>
      <c r="J81" s="35">
        <f>G81/D81</f>
        <v>1.0526668910117238</v>
      </c>
      <c r="K81" s="45"/>
    </row>
    <row r="82" spans="1:10" ht="12.75">
      <c r="A82" s="74" t="s">
        <v>71</v>
      </c>
      <c r="B82" s="2"/>
      <c r="C82" s="2"/>
      <c r="D82" s="22">
        <v>3060</v>
      </c>
      <c r="E82" s="35">
        <f>D82/D83</f>
        <v>0.03214961126287035</v>
      </c>
      <c r="F82" s="52">
        <f>D82/L24/12</f>
        <v>0.39719626168224303</v>
      </c>
      <c r="G82" s="60">
        <f>G83-G81</f>
        <v>1860.326000000001</v>
      </c>
      <c r="H82" s="35">
        <f>G82/G83</f>
        <v>0.01882311397118343</v>
      </c>
      <c r="I82" s="52">
        <f>G82/L25/12</f>
        <v>0.24024045663515692</v>
      </c>
      <c r="J82" s="35">
        <f>G82/D82</f>
        <v>0.6079496732026147</v>
      </c>
    </row>
    <row r="83" spans="1:10" ht="12.75">
      <c r="A83" s="33" t="s">
        <v>49</v>
      </c>
      <c r="B83" s="4"/>
      <c r="C83" s="5"/>
      <c r="D83" s="22">
        <f>D81+D82</f>
        <v>95180</v>
      </c>
      <c r="E83" s="79">
        <f>E81+E82</f>
        <v>1</v>
      </c>
      <c r="F83" s="52">
        <f>F81+F82</f>
        <v>12.347196261682242</v>
      </c>
      <c r="G83" s="20">
        <v>98832</v>
      </c>
      <c r="H83" s="35">
        <v>1</v>
      </c>
      <c r="I83" s="52">
        <v>12.75</v>
      </c>
      <c r="J83" s="35">
        <f>G83/D83</f>
        <v>1.0383694053372556</v>
      </c>
    </row>
    <row r="84" spans="1:12" ht="12.75">
      <c r="A84" s="76" t="s">
        <v>75</v>
      </c>
      <c r="B84" s="76"/>
      <c r="C84" s="76"/>
      <c r="D84" s="76"/>
      <c r="E84" s="76"/>
      <c r="F84" s="76"/>
      <c r="G84" s="76"/>
      <c r="H84" s="76"/>
      <c r="I84" s="76"/>
      <c r="J84" s="76"/>
      <c r="K84" s="75"/>
      <c r="L84" s="75"/>
    </row>
    <row r="85" spans="1:12" ht="12.75">
      <c r="A85" s="76" t="s">
        <v>76</v>
      </c>
      <c r="B85" s="76"/>
      <c r="C85" s="76"/>
      <c r="D85" s="76"/>
      <c r="E85" s="76"/>
      <c r="F85" s="76"/>
      <c r="G85" s="76"/>
      <c r="H85" s="76"/>
      <c r="I85" s="76"/>
      <c r="J85" s="76"/>
      <c r="K85" s="75"/>
      <c r="L85" s="75"/>
    </row>
    <row r="87" ht="12.75">
      <c r="A87" t="s">
        <v>54</v>
      </c>
    </row>
    <row r="90" spans="1:10" ht="12.75">
      <c r="A90" s="32"/>
      <c r="B90" s="38"/>
      <c r="C90" s="38"/>
      <c r="D90" s="38"/>
      <c r="E90" s="38"/>
      <c r="F90" s="38"/>
      <c r="G90" s="38"/>
      <c r="H90" s="38"/>
      <c r="I90" s="39"/>
      <c r="J90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2014-02-17T11:16:50Z</cp:lastPrinted>
  <dcterms:created xsi:type="dcterms:W3CDTF">2011-04-21T11:21:07Z</dcterms:created>
  <dcterms:modified xsi:type="dcterms:W3CDTF">2014-02-18T12:19:03Z</dcterms:modified>
  <cp:category/>
  <cp:version/>
  <cp:contentType/>
  <cp:contentStatus/>
</cp:coreProperties>
</file>